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4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Vf00105a.adb.intra.admin.ch\ezv_os$\os\0\6\3\38992\05_TABI\6 Intranet und Internet\Steuertarife - Steuertabellen\2025\"/>
    </mc:Choice>
  </mc:AlternateContent>
  <xr:revisionPtr revIDLastSave="0" documentId="13_ncr:9_{6A8F4218-0EFE-475E-86A2-A8A55BF532C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abelle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37" i="1" l="1"/>
  <c r="C36" i="1"/>
  <c r="C27" i="1"/>
  <c r="C26" i="1"/>
  <c r="C10" i="1"/>
  <c r="C21" i="1"/>
  <c r="C20" i="1"/>
  <c r="A39" i="1"/>
  <c r="A38" i="1"/>
  <c r="C38" i="1"/>
  <c r="C39" i="1" s="1"/>
  <c r="C11" i="1"/>
  <c r="C12" i="1" s="1"/>
  <c r="C13" i="1"/>
  <c r="C14" i="1"/>
  <c r="A15" i="1"/>
  <c r="A14" i="1"/>
  <c r="A13" i="1"/>
  <c r="A12" i="1"/>
  <c r="C28" i="1"/>
  <c r="C29" i="1"/>
  <c r="C51" i="1"/>
  <c r="C52" i="1" s="1"/>
  <c r="C53" i="1" s="1"/>
  <c r="A53" i="1"/>
  <c r="C44" i="1"/>
  <c r="C45" i="1" s="1"/>
  <c r="C46" i="1" s="1"/>
  <c r="A46" i="1"/>
  <c r="A31" i="1"/>
  <c r="A30" i="1"/>
  <c r="A29" i="1"/>
  <c r="A28" i="1"/>
  <c r="A21" i="1"/>
  <c r="C15" i="1" l="1"/>
  <c r="C30" i="1"/>
  <c r="C31" i="1" s="1"/>
</calcChain>
</file>

<file path=xl/sharedStrings.xml><?xml version="1.0" encoding="utf-8"?>
<sst xmlns="http://purl.oclc.org/ooxml/spreadsheetml/main" count="35" uniqueCount="22">
  <si>
    <r>
      <t xml:space="preserve">                                                                                  </t>
    </r>
    <r>
      <rPr>
        <sz val="10"/>
        <rFont val="Arial"/>
      </rPr>
      <t xml:space="preserve">
</t>
    </r>
  </si>
  <si>
    <r>
      <t>Tableau de calcul des tarifs d'impôts</t>
    </r>
    <r>
      <rPr>
        <sz val="20"/>
        <rFont val="Arial"/>
      </rPr>
      <t xml:space="preserve">
</t>
    </r>
    <r>
      <rPr>
        <b/>
        <sz val="10"/>
        <rFont val="Arial"/>
        <family val="2"/>
      </rPr>
      <t>(cellule grise à remplir)</t>
    </r>
  </si>
  <si>
    <t>Cigares</t>
  </si>
  <si>
    <t>Nombre de pièces</t>
  </si>
  <si>
    <t xml:space="preserve">Prix de vente au détail par pièce en Fr. </t>
  </si>
  <si>
    <t>Taux d'impôt par 1000 pièces en Fr.</t>
  </si>
  <si>
    <t>Contenu de l'emballage en grammes</t>
  </si>
  <si>
    <t>Prix de vente au détail par emballage en Fr.</t>
  </si>
  <si>
    <t>Prix de vente au détail par kg en Fr.</t>
  </si>
  <si>
    <t>Taux d'impôt par kg en Fr.</t>
  </si>
  <si>
    <t>Tabac à mâcher et tabac à priser</t>
  </si>
  <si>
    <t>Prix de vente au détail par paquet en Fr.</t>
  </si>
  <si>
    <t>Prix de vente au détail par 1000 pièces en Fr.</t>
  </si>
  <si>
    <t>Cigarettes</t>
  </si>
  <si>
    <t>Nombre de pièce par paquet</t>
  </si>
  <si>
    <t>Tabac pour la pipe et rognures</t>
  </si>
  <si>
    <t xml:space="preserve">Tabac à coupe fine (confection de cigarettes roulées à la main) </t>
  </si>
  <si>
    <t xml:space="preserve">Tabac pour pipe à eau </t>
  </si>
  <si>
    <t xml:space="preserve">
Département fédéral des finances DFF
Office fédéral de la douane et de la sécurité des frontières OFDF</t>
  </si>
  <si>
    <t>Impôts sur le tabac et sur la bière</t>
  </si>
  <si>
    <t>Remarque:
Ce tableau de calcul n'est qu'une aide pour la fixation du taux d'impôt. Est déterminant pour l'imposition uniquement le taux d'impôt fixé au cas par cas par l'OFDF.</t>
  </si>
  <si>
    <t>Valable à partir du 01.01.2025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</si>
</sst>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&quot;SFr.&quot;\ #,##0.00"/>
    <numFmt numFmtId="165" formatCode="_ * #,##0_ ;_ * \-#,##0_ ;_ * &quot;-&quot;??_ ;_ @_ "/>
    <numFmt numFmtId="166" formatCode="_ * #,##0.000_ ;_ * \-#,##0.000_ ;_ * &quot;-&quot;??_ ;_ @_ "/>
    <numFmt numFmtId="167" formatCode="#,##0.00_ ;\-#,##0.00\ "/>
    <numFmt numFmtId="168" formatCode="&quot;Montant d'impôt pour&quot;\ 0\ &quot;pièce en Fr.&quot;"/>
    <numFmt numFmtId="169" formatCode="&quot;Redevance fonds de prévention du tabagisme par emballage à&quot;\ 0\ &quot;grammes en Fr.&quot;"/>
    <numFmt numFmtId="170" formatCode="&quot;Redevance SOTA par emballage à&quot;\ 0\ &quot;grammes en Fr.&quot;"/>
    <numFmt numFmtId="171" formatCode="&quot;Montant d'impôt par emballage à&quot;\ 0\ &quot;grammes en Fr.&quot;"/>
    <numFmt numFmtId="172" formatCode="&quot;Total par emballage à&quot;\ 0\ &quot;grammes en Fr.&quot;"/>
    <numFmt numFmtId="173" formatCode="&quot;Redevance fonds de prévention du tabagisme par paquet à&quot;\ 0\ &quot;pièces en Fr.&quot;"/>
    <numFmt numFmtId="174" formatCode="&quot;Redevance SOTA par paquet à&quot;\ 0\ &quot;pièces en Fr.&quot;"/>
    <numFmt numFmtId="175" formatCode="&quot;Total par paquet à&quot;\ 0\ &quot;pièces en Fr.&quot;"/>
    <numFmt numFmtId="176" formatCode="&quot;Montant d'impôt tabac par paquet à&quot;\ 0\ &quot;pièces en Fr.&quot;"/>
    <numFmt numFmtId="177" formatCode="&quot;Montant d'impôt tabac par emballage à&quot;\ 0\ &quot;grammes en Fr.&quot;"/>
  </numFmts>
  <fonts count="12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</font>
    <font>
      <sz val="20"/>
      <name val="Arial"/>
    </font>
    <font>
      <b/>
      <sz val="11"/>
      <name val="Arial"/>
      <family val="2"/>
    </font>
    <font>
      <b/>
      <sz val="16"/>
      <name val="Arial"/>
      <family val="2"/>
    </font>
    <font>
      <sz val="12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5" fillId="0" borderId="0" xfId="0" applyFont="1"/>
    <xf numFmtId="164" fontId="5" fillId="0" borderId="0" xfId="0" applyNumberFormat="1" applyFont="1"/>
    <xf numFmtId="165" fontId="4" fillId="2" borderId="1" xfId="1" applyNumberFormat="1" applyFont="1" applyFill="1" applyBorder="1" applyAlignment="1" applyProtection="1">
      <alignment vertical="center"/>
      <protection locked="0"/>
    </xf>
    <xf numFmtId="167" fontId="4" fillId="2" borderId="1" xfId="1" applyNumberFormat="1" applyFont="1" applyFill="1" applyBorder="1" applyAlignment="1" applyProtection="1">
      <alignment vertical="center"/>
      <protection locked="0"/>
    </xf>
    <xf numFmtId="43" fontId="5" fillId="3" borderId="2" xfId="1" applyFont="1" applyFill="1" applyBorder="1" applyAlignment="1" applyProtection="1">
      <alignment vertical="center"/>
      <protection hidden="1"/>
    </xf>
    <xf numFmtId="43" fontId="4" fillId="2" borderId="1" xfId="1" applyFont="1" applyFill="1" applyBorder="1" applyAlignment="1" applyProtection="1">
      <alignment vertical="center"/>
      <protection locked="0"/>
    </xf>
    <xf numFmtId="43" fontId="4" fillId="0" borderId="1" xfId="1" applyFont="1" applyBorder="1" applyAlignment="1" applyProtection="1">
      <alignment vertical="center"/>
      <protection hidden="1"/>
    </xf>
    <xf numFmtId="0" fontId="0" fillId="0" borderId="0" xfId="0" applyAlignment="1">
      <alignment horizontal="left" wrapText="1" readingOrder="1"/>
    </xf>
    <xf numFmtId="0" fontId="0" fillId="0" borderId="0" xfId="0" applyAlignment="1">
      <alignment horizontal="left" vertical="top" wrapText="1" readingOrder="1"/>
    </xf>
    <xf numFmtId="0" fontId="0" fillId="0" borderId="0" xfId="0" applyAlignment="1">
      <alignment horizontal="right" vertical="top" wrapText="1" readingOrder="1"/>
    </xf>
    <xf numFmtId="0" fontId="3" fillId="0" borderId="0" xfId="0" applyFont="1" applyAlignment="1">
      <alignment horizontal="center" vertical="top" wrapText="1"/>
    </xf>
    <xf numFmtId="0" fontId="11" fillId="0" borderId="0" xfId="0" applyFont="1"/>
    <xf numFmtId="167" fontId="5" fillId="3" borderId="2" xfId="1" applyNumberFormat="1" applyFont="1" applyFill="1" applyBorder="1" applyAlignment="1" applyProtection="1">
      <alignment horizontal="right" vertical="center"/>
      <protection hidden="1"/>
    </xf>
    <xf numFmtId="43" fontId="5" fillId="0" borderId="1" xfId="1" applyFont="1" applyFill="1" applyBorder="1" applyAlignment="1" applyProtection="1">
      <alignment vertical="center"/>
      <protection hidden="1"/>
    </xf>
    <xf numFmtId="166" fontId="5" fillId="3" borderId="1" xfId="1" applyNumberFormat="1" applyFont="1" applyFill="1" applyBorder="1" applyAlignment="1" applyProtection="1">
      <alignment vertical="center"/>
      <protection hidden="1"/>
    </xf>
    <xf numFmtId="0" fontId="10" fillId="0" borderId="0" xfId="0" applyFont="1" applyAlignment="1">
      <alignment vertical="top" wrapText="1"/>
    </xf>
    <xf numFmtId="43" fontId="5" fillId="0" borderId="1" xfId="1" applyFont="1" applyBorder="1" applyAlignment="1" applyProtection="1">
      <alignment vertical="center"/>
      <protection hidden="1"/>
    </xf>
    <xf numFmtId="43" fontId="5" fillId="0" borderId="1" xfId="1" applyFont="1" applyBorder="1" applyAlignment="1" applyProtection="1">
      <alignment vertical="center"/>
    </xf>
    <xf numFmtId="172" fontId="5" fillId="4" borderId="0" xfId="0" applyNumberFormat="1" applyFont="1" applyFill="1" applyAlignment="1">
      <alignment horizontal="left" vertical="center"/>
    </xf>
    <xf numFmtId="167" fontId="5" fillId="4" borderId="0" xfId="1" applyNumberFormat="1" applyFont="1" applyFill="1" applyBorder="1" applyAlignment="1" applyProtection="1">
      <alignment horizontal="right" vertical="center"/>
      <protection hidden="1"/>
    </xf>
    <xf numFmtId="172" fontId="5" fillId="4" borderId="3" xfId="0" applyNumberFormat="1" applyFont="1" applyFill="1" applyBorder="1" applyAlignment="1">
      <alignment horizontal="left" vertical="center"/>
    </xf>
    <xf numFmtId="167" fontId="5" fillId="4" borderId="3" xfId="1" applyNumberFormat="1" applyFont="1" applyFill="1" applyBorder="1" applyAlignment="1" applyProtection="1">
      <alignment horizontal="right" vertical="center"/>
      <protection hidden="1"/>
    </xf>
    <xf numFmtId="172" fontId="5" fillId="3" borderId="4" xfId="0" applyNumberFormat="1" applyFont="1" applyFill="1" applyBorder="1" applyAlignment="1">
      <alignment horizontal="left" vertical="center"/>
    </xf>
    <xf numFmtId="172" fontId="5" fillId="3" borderId="2" xfId="0" applyNumberFormat="1" applyFont="1" applyFill="1" applyBorder="1" applyAlignment="1">
      <alignment horizontal="left" vertical="center"/>
    </xf>
    <xf numFmtId="0" fontId="3" fillId="0" borderId="0" xfId="0" applyFont="1" applyAlignment="1">
      <alignment horizontal="center" vertical="top" wrapText="1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77" fontId="5" fillId="3" borderId="4" xfId="0" applyNumberFormat="1" applyFont="1" applyFill="1" applyBorder="1" applyAlignment="1">
      <alignment horizontal="left" vertical="center"/>
    </xf>
    <xf numFmtId="177" fontId="5" fillId="3" borderId="2" xfId="0" applyNumberFormat="1" applyFont="1" applyFill="1" applyBorder="1" applyAlignment="1">
      <alignment horizontal="left" vertical="center"/>
    </xf>
    <xf numFmtId="173" fontId="5" fillId="3" borderId="4" xfId="0" applyNumberFormat="1" applyFont="1" applyFill="1" applyBorder="1" applyAlignment="1">
      <alignment horizontal="left" vertical="center"/>
    </xf>
    <xf numFmtId="173" fontId="5" fillId="3" borderId="2" xfId="0" applyNumberFormat="1" applyFont="1" applyFill="1" applyBorder="1" applyAlignment="1">
      <alignment horizontal="left" vertical="center"/>
    </xf>
    <xf numFmtId="170" fontId="5" fillId="3" borderId="4" xfId="0" applyNumberFormat="1" applyFont="1" applyFill="1" applyBorder="1" applyAlignment="1">
      <alignment horizontal="left" vertical="center"/>
    </xf>
    <xf numFmtId="170" fontId="5" fillId="3" borderId="2" xfId="0" applyNumberFormat="1" applyFont="1" applyFill="1" applyBorder="1" applyAlignment="1">
      <alignment horizontal="left" vertical="center"/>
    </xf>
    <xf numFmtId="169" fontId="5" fillId="3" borderId="4" xfId="0" applyNumberFormat="1" applyFont="1" applyFill="1" applyBorder="1" applyAlignment="1">
      <alignment horizontal="left" vertical="center" wrapText="1"/>
    </xf>
    <xf numFmtId="169" fontId="5" fillId="3" borderId="2" xfId="0" applyNumberFormat="1" applyFont="1" applyFill="1" applyBorder="1" applyAlignment="1">
      <alignment horizontal="left" vertical="center" wrapText="1"/>
    </xf>
    <xf numFmtId="175" fontId="5" fillId="3" borderId="4" xfId="0" applyNumberFormat="1" applyFont="1" applyFill="1" applyBorder="1" applyAlignment="1">
      <alignment horizontal="left" vertical="center"/>
    </xf>
    <xf numFmtId="175" fontId="5" fillId="3" borderId="2" xfId="0" applyNumberFormat="1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176" fontId="5" fillId="3" borderId="4" xfId="0" applyNumberFormat="1" applyFont="1" applyFill="1" applyBorder="1" applyAlignment="1">
      <alignment horizontal="left" vertical="center"/>
    </xf>
    <xf numFmtId="176" fontId="5" fillId="3" borderId="2" xfId="0" applyNumberFormat="1" applyFont="1" applyFill="1" applyBorder="1" applyAlignment="1">
      <alignment horizontal="left" vertical="center"/>
    </xf>
    <xf numFmtId="174" fontId="5" fillId="3" borderId="4" xfId="0" applyNumberFormat="1" applyFont="1" applyFill="1" applyBorder="1" applyAlignment="1">
      <alignment horizontal="left" vertical="center"/>
    </xf>
    <xf numFmtId="174" fontId="5" fillId="3" borderId="2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 vertical="top" wrapText="1" readingOrder="1"/>
    </xf>
    <xf numFmtId="0" fontId="9" fillId="0" borderId="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/>
    </xf>
    <xf numFmtId="168" fontId="5" fillId="3" borderId="4" xfId="0" applyNumberFormat="1" applyFont="1" applyFill="1" applyBorder="1" applyAlignment="1">
      <alignment horizontal="left" vertical="center"/>
    </xf>
    <xf numFmtId="168" fontId="5" fillId="3" borderId="2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left" wrapText="1"/>
    </xf>
    <xf numFmtId="171" fontId="5" fillId="3" borderId="4" xfId="0" applyNumberFormat="1" applyFont="1" applyFill="1" applyBorder="1" applyAlignment="1">
      <alignment horizontal="left" vertical="center"/>
    </xf>
    <xf numFmtId="171" fontId="5" fillId="3" borderId="2" xfId="0" applyNumberFormat="1" applyFont="1" applyFill="1" applyBorder="1" applyAlignment="1">
      <alignment horizontal="left"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266700</xdr:colOff>
      <xdr:row>0</xdr:row>
      <xdr:rowOff>152400</xdr:rowOff>
    </xdr:from>
    <xdr:to>
      <xdr:col>1</xdr:col>
      <xdr:colOff>590550</xdr:colOff>
      <xdr:row>0</xdr:row>
      <xdr:rowOff>800100</xdr:rowOff>
    </xdr:to>
    <xdr:pic>
      <xdr:nvPicPr>
        <xdr:cNvPr id="1056" name="Picture 22" descr="Logo Schweizerische Eidgenossenschaft, Confédération suisse, Confederazione Svizzera, Confederaziun svizra, Swiss Confederation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2400"/>
          <a:ext cx="1981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1"/>
  <sheetViews>
    <sheetView showGridLines="0" tabSelected="1" topLeftCell="A8" zoomScaleNormal="100" workbookViewId="0">
      <selection activeCell="C8" sqref="C8"/>
    </sheetView>
  </sheetViews>
  <sheetFormatPr baseColWidth="10" defaultColWidth="11.453125" defaultRowHeight="12.5" x14ac:dyDescent="0.25"/>
  <cols>
    <col min="1" max="1" width="24.81640625" customWidth="1"/>
    <col min="2" max="2" width="67.7265625" customWidth="1"/>
    <col min="3" max="3" width="36.453125" customWidth="1"/>
  </cols>
  <sheetData>
    <row r="1" spans="1:3" ht="100" customHeight="1" x14ac:dyDescent="0.25">
      <c r="A1" s="8" t="s">
        <v>0</v>
      </c>
      <c r="C1" s="9" t="s">
        <v>18</v>
      </c>
    </row>
    <row r="2" spans="1:3" ht="21" customHeight="1" x14ac:dyDescent="0.25">
      <c r="A2" s="8"/>
      <c r="C2" s="10" t="s">
        <v>21</v>
      </c>
    </row>
    <row r="3" spans="1:3" ht="75" customHeight="1" x14ac:dyDescent="0.25">
      <c r="A3" s="48" t="s">
        <v>19</v>
      </c>
      <c r="B3" s="48"/>
      <c r="C3" s="48"/>
    </row>
    <row r="4" spans="1:3" ht="26.25" customHeight="1" x14ac:dyDescent="0.25">
      <c r="A4" s="25" t="s">
        <v>1</v>
      </c>
      <c r="B4" s="25"/>
      <c r="C4" s="25"/>
    </row>
    <row r="5" spans="1:3" ht="12.75" customHeight="1" x14ac:dyDescent="0.25">
      <c r="A5" s="25"/>
      <c r="B5" s="25"/>
      <c r="C5" s="25"/>
    </row>
    <row r="6" spans="1:3" ht="12.75" customHeight="1" x14ac:dyDescent="0.25">
      <c r="A6" s="11"/>
      <c r="B6" s="11"/>
      <c r="C6" s="11"/>
    </row>
    <row r="7" spans="1:3" ht="19.5" customHeight="1" x14ac:dyDescent="0.25">
      <c r="A7" s="49" t="s">
        <v>13</v>
      </c>
      <c r="B7" s="49"/>
      <c r="C7" s="49"/>
    </row>
    <row r="8" spans="1:3" ht="19.5" customHeight="1" x14ac:dyDescent="0.25">
      <c r="A8" s="26" t="s">
        <v>14</v>
      </c>
      <c r="B8" s="27"/>
      <c r="C8" s="3"/>
    </row>
    <row r="9" spans="1:3" ht="19.5" customHeight="1" x14ac:dyDescent="0.25">
      <c r="A9" s="26" t="s">
        <v>11</v>
      </c>
      <c r="B9" s="27"/>
      <c r="C9" s="6"/>
    </row>
    <row r="10" spans="1:3" ht="19.5" customHeight="1" x14ac:dyDescent="0.25">
      <c r="A10" s="40" t="s">
        <v>12</v>
      </c>
      <c r="B10" s="41"/>
      <c r="C10" s="7" t="str">
        <f>IF(SUM(C8:C9)&gt;0,CEILING(ROUND(C9/C8*1000,2),0.05),"")</f>
        <v/>
      </c>
    </row>
    <row r="11" spans="1:3" ht="19.5" customHeight="1" x14ac:dyDescent="0.25">
      <c r="A11" s="42" t="s">
        <v>5</v>
      </c>
      <c r="B11" s="43"/>
      <c r="C11" s="14" t="str">
        <f>IF(SUM(C8:C9)&gt;0,CEILING(ROUNDDOWN(IF(C10*0.25+118.32&lt;212.1,212.1,C10*0.25+118.32),2),0.05),"")</f>
        <v/>
      </c>
    </row>
    <row r="12" spans="1:3" ht="19.5" customHeight="1" x14ac:dyDescent="0.25">
      <c r="A12" s="44">
        <f>C8</f>
        <v>0</v>
      </c>
      <c r="B12" s="45"/>
      <c r="C12" s="15" t="str">
        <f>IF(SUM(C8:C9)&gt;0,C11/1000*C8,"")</f>
        <v/>
      </c>
    </row>
    <row r="13" spans="1:3" ht="19.5" customHeight="1" x14ac:dyDescent="0.25">
      <c r="A13" s="46">
        <f>C8</f>
        <v>0</v>
      </c>
      <c r="B13" s="47"/>
      <c r="C13" s="15" t="str">
        <f>IF(SUM(C8:C9)&gt;0,1.3/1000*C8,"")</f>
        <v/>
      </c>
    </row>
    <row r="14" spans="1:3" ht="19.5" customHeight="1" x14ac:dyDescent="0.25">
      <c r="A14" s="32">
        <f>C8</f>
        <v>0</v>
      </c>
      <c r="B14" s="33"/>
      <c r="C14" s="15" t="str">
        <f>IF(SUM(C8:C9)&gt;0,1.3/1000*C8,"")</f>
        <v/>
      </c>
    </row>
    <row r="15" spans="1:3" ht="19.5" customHeight="1" x14ac:dyDescent="0.25">
      <c r="A15" s="38">
        <f>C8</f>
        <v>0</v>
      </c>
      <c r="B15" s="39"/>
      <c r="C15" s="15" t="str">
        <f>IF(SUM(C12:C14)&gt;0,SUM(C12:C14),"")</f>
        <v/>
      </c>
    </row>
    <row r="16" spans="1:3" ht="12.75" customHeight="1" x14ac:dyDescent="0.25">
      <c r="A16" s="11"/>
      <c r="B16" s="11"/>
      <c r="C16" s="11"/>
    </row>
    <row r="17" spans="1:3" ht="20.149999999999999" customHeight="1" x14ac:dyDescent="0.25">
      <c r="A17" s="49" t="s">
        <v>2</v>
      </c>
      <c r="B17" s="49"/>
      <c r="C17" s="49"/>
    </row>
    <row r="18" spans="1:3" s="12" customFormat="1" ht="20.149999999999999" customHeight="1" x14ac:dyDescent="0.25">
      <c r="A18" s="40" t="s">
        <v>3</v>
      </c>
      <c r="B18" s="41"/>
      <c r="C18" s="3"/>
    </row>
    <row r="19" spans="1:3" ht="20.149999999999999" customHeight="1" x14ac:dyDescent="0.25">
      <c r="A19" s="40" t="s">
        <v>4</v>
      </c>
      <c r="B19" s="41"/>
      <c r="C19" s="4"/>
    </row>
    <row r="20" spans="1:3" ht="20.149999999999999" customHeight="1" x14ac:dyDescent="0.25">
      <c r="A20" s="42" t="s">
        <v>5</v>
      </c>
      <c r="B20" s="43"/>
      <c r="C20" s="17" t="str">
        <f>IF(SUM(C18:C19)&gt;0,CEILING(ROUNDDOWN((C19*0.01+0.0076)*1000,2),0.05),"")</f>
        <v/>
      </c>
    </row>
    <row r="21" spans="1:3" ht="20.149999999999999" customHeight="1" x14ac:dyDescent="0.25">
      <c r="A21" s="51">
        <f>C18</f>
        <v>0</v>
      </c>
      <c r="B21" s="52"/>
      <c r="C21" s="5" t="str">
        <f>IF(SUM(C18:C19)&gt;0,CEILING(ROUNDDOWN((1000*(0.0076+C19*0.01))/1000*C18,2),0.05),"")</f>
        <v/>
      </c>
    </row>
    <row r="22" spans="1:3" ht="12.75" customHeight="1" x14ac:dyDescent="0.25">
      <c r="A22" s="11"/>
      <c r="B22" s="11"/>
    </row>
    <row r="23" spans="1:3" ht="20.149999999999999" customHeight="1" x14ac:dyDescent="0.4">
      <c r="A23" s="50" t="s">
        <v>16</v>
      </c>
      <c r="B23" s="50"/>
      <c r="C23" s="50"/>
    </row>
    <row r="24" spans="1:3" ht="20.149999999999999" customHeight="1" x14ac:dyDescent="0.25">
      <c r="A24" s="26" t="s">
        <v>6</v>
      </c>
      <c r="B24" s="27"/>
      <c r="C24" s="4"/>
    </row>
    <row r="25" spans="1:3" ht="20.149999999999999" customHeight="1" x14ac:dyDescent="0.25">
      <c r="A25" s="26" t="s">
        <v>7</v>
      </c>
      <c r="B25" s="27"/>
      <c r="C25" s="6"/>
    </row>
    <row r="26" spans="1:3" ht="20.149999999999999" customHeight="1" x14ac:dyDescent="0.25">
      <c r="A26" s="26" t="s">
        <v>8</v>
      </c>
      <c r="B26" s="27"/>
      <c r="C26" s="7" t="str">
        <f>IF(SUM(C24:C25)&gt;0,CEILING(ROUND(C25/C24*1000,2),0.05),"")</f>
        <v/>
      </c>
    </row>
    <row r="27" spans="1:3" ht="20.149999999999999" customHeight="1" x14ac:dyDescent="0.25">
      <c r="A27" s="28" t="s">
        <v>9</v>
      </c>
      <c r="B27" s="29"/>
      <c r="C27" s="17" t="str">
        <f>IF(SUM(C24:C25)&gt;0,CEILING(ROUNDDOWN(IF(C26*0.25+46&lt;90,90,C26*0.25+46),2),0.05),"")</f>
        <v/>
      </c>
    </row>
    <row r="28" spans="1:3" ht="20.149999999999999" customHeight="1" x14ac:dyDescent="0.25">
      <c r="A28" s="30">
        <f>C24</f>
        <v>0</v>
      </c>
      <c r="B28" s="31"/>
      <c r="C28" s="5" t="str">
        <f>IF(SUM(C24:C25)&gt;0,CEILING(ROUNDDOWN(C27/1000*C24,2),0.05),"")</f>
        <v/>
      </c>
    </row>
    <row r="29" spans="1:3" ht="20.149999999999999" customHeight="1" x14ac:dyDescent="0.25">
      <c r="A29" s="34">
        <f>C24</f>
        <v>0</v>
      </c>
      <c r="B29" s="35"/>
      <c r="C29" s="5" t="str">
        <f>IF(SUM(C24:C25)&gt;0,ROUNDUP(1.73/1000*C24*20,0)/20,"")</f>
        <v/>
      </c>
    </row>
    <row r="30" spans="1:3" ht="19.5" customHeight="1" x14ac:dyDescent="0.25">
      <c r="A30" s="36">
        <f>C24</f>
        <v>0</v>
      </c>
      <c r="B30" s="37"/>
      <c r="C30" s="5" t="str">
        <f>C29</f>
        <v/>
      </c>
    </row>
    <row r="31" spans="1:3" ht="20.149999999999999" customHeight="1" x14ac:dyDescent="0.25">
      <c r="A31" s="23">
        <f>C24</f>
        <v>0</v>
      </c>
      <c r="B31" s="24"/>
      <c r="C31" s="13" t="str">
        <f>IF(SUM(C28:C30)&gt;0,SUM(C28:C30),"")</f>
        <v/>
      </c>
    </row>
    <row r="32" spans="1:3" ht="20.149999999999999" customHeight="1" x14ac:dyDescent="0.25">
      <c r="A32" s="19"/>
      <c r="B32" s="19"/>
      <c r="C32" s="20"/>
    </row>
    <row r="33" spans="1:3" ht="20.149999999999999" customHeight="1" x14ac:dyDescent="0.4">
      <c r="A33" s="50" t="s">
        <v>17</v>
      </c>
      <c r="B33" s="50"/>
      <c r="C33" s="50"/>
    </row>
    <row r="34" spans="1:3" ht="20.149999999999999" customHeight="1" x14ac:dyDescent="0.25">
      <c r="A34" s="26" t="s">
        <v>6</v>
      </c>
      <c r="B34" s="27"/>
      <c r="C34" s="4"/>
    </row>
    <row r="35" spans="1:3" ht="20.149999999999999" customHeight="1" x14ac:dyDescent="0.25">
      <c r="A35" s="26" t="s">
        <v>7</v>
      </c>
      <c r="B35" s="27"/>
      <c r="C35" s="6"/>
    </row>
    <row r="36" spans="1:3" ht="20.149999999999999" customHeight="1" x14ac:dyDescent="0.25">
      <c r="A36" s="26" t="s">
        <v>8</v>
      </c>
      <c r="B36" s="27"/>
      <c r="C36" s="7" t="str">
        <f>IF(SUM(C34:C35)&gt;0,CEILING(ROUND(C35/C34*1000,2),0.05),"")</f>
        <v/>
      </c>
    </row>
    <row r="37" spans="1:3" ht="20.149999999999999" customHeight="1" x14ac:dyDescent="0.25">
      <c r="A37" s="28" t="s">
        <v>9</v>
      </c>
      <c r="B37" s="29"/>
      <c r="C37" s="17" t="str">
        <f>IF(SUM(C34:C35)&gt;0,CEILING(ROUNDDOWN(IF(C36*0.25+46&lt;90,90,C36*0.25+46),2),0.05),"")</f>
        <v/>
      </c>
    </row>
    <row r="38" spans="1:3" ht="20.149999999999999" customHeight="1" x14ac:dyDescent="0.25">
      <c r="A38" s="30">
        <f>C34</f>
        <v>0</v>
      </c>
      <c r="B38" s="31"/>
      <c r="C38" s="5" t="str">
        <f>IF(SUM(C34:C35)&gt;0,CEILING(ROUNDDOWN(C37/1000*C34,2),0.05),"")</f>
        <v/>
      </c>
    </row>
    <row r="39" spans="1:3" ht="15.5" x14ac:dyDescent="0.25">
      <c r="A39" s="23">
        <f>C34</f>
        <v>0</v>
      </c>
      <c r="B39" s="24"/>
      <c r="C39" s="13" t="str">
        <f>IF(SUM(C38:C38)&gt;0,SUM(C38:C38),"")</f>
        <v/>
      </c>
    </row>
    <row r="40" spans="1:3" ht="15.5" x14ac:dyDescent="0.25">
      <c r="A40" s="21"/>
      <c r="B40" s="21"/>
      <c r="C40" s="22"/>
    </row>
    <row r="41" spans="1:3" ht="20.149999999999999" customHeight="1" x14ac:dyDescent="0.4">
      <c r="A41" s="50" t="s">
        <v>15</v>
      </c>
      <c r="B41" s="50"/>
      <c r="C41" s="50"/>
    </row>
    <row r="42" spans="1:3" ht="20.149999999999999" customHeight="1" x14ac:dyDescent="0.25">
      <c r="A42" s="26" t="s">
        <v>6</v>
      </c>
      <c r="B42" s="27"/>
      <c r="C42" s="3"/>
    </row>
    <row r="43" spans="1:3" ht="20.149999999999999" customHeight="1" x14ac:dyDescent="0.25">
      <c r="A43" s="26" t="s">
        <v>7</v>
      </c>
      <c r="B43" s="27"/>
      <c r="C43" s="6"/>
    </row>
    <row r="44" spans="1:3" ht="20.149999999999999" customHeight="1" x14ac:dyDescent="0.25">
      <c r="A44" s="26" t="s">
        <v>8</v>
      </c>
      <c r="B44" s="27"/>
      <c r="C44" s="7" t="str">
        <f>IF(SUM(C42:C43)&gt;0,CEILING(ROUND(C43/C42*1000,2),0.05),"")</f>
        <v/>
      </c>
    </row>
    <row r="45" spans="1:3" ht="20.149999999999999" customHeight="1" x14ac:dyDescent="0.25">
      <c r="A45" s="28" t="s">
        <v>9</v>
      </c>
      <c r="B45" s="29"/>
      <c r="C45" s="18" t="str">
        <f>IF(SUM(C42:C43)&gt;0,CEILING(ROUNDDOWN(C44/100*16,2),0.05),"")</f>
        <v/>
      </c>
    </row>
    <row r="46" spans="1:3" ht="20.149999999999999" customHeight="1" x14ac:dyDescent="0.25">
      <c r="A46" s="54">
        <f>C42</f>
        <v>0</v>
      </c>
      <c r="B46" s="55"/>
      <c r="C46" s="5" t="str">
        <f>IF(SUM(C42:C43)&gt;0,CEILING(ROUNDDOWN(C45/1000*C42,2),0.05),"")</f>
        <v/>
      </c>
    </row>
    <row r="47" spans="1:3" ht="12.75" customHeight="1" x14ac:dyDescent="0.35">
      <c r="A47" s="1"/>
      <c r="B47" s="2"/>
    </row>
    <row r="48" spans="1:3" ht="20.149999999999999" customHeight="1" x14ac:dyDescent="0.4">
      <c r="A48" s="50" t="s">
        <v>10</v>
      </c>
      <c r="B48" s="50"/>
      <c r="C48" s="50"/>
    </row>
    <row r="49" spans="1:3" ht="20.149999999999999" customHeight="1" x14ac:dyDescent="0.25">
      <c r="A49" s="26" t="s">
        <v>6</v>
      </c>
      <c r="B49" s="27"/>
      <c r="C49" s="3"/>
    </row>
    <row r="50" spans="1:3" ht="20.149999999999999" customHeight="1" x14ac:dyDescent="0.25">
      <c r="A50" s="26" t="s">
        <v>7</v>
      </c>
      <c r="B50" s="27"/>
      <c r="C50" s="6"/>
    </row>
    <row r="51" spans="1:3" ht="20.149999999999999" customHeight="1" x14ac:dyDescent="0.25">
      <c r="A51" s="26" t="s">
        <v>8</v>
      </c>
      <c r="B51" s="27"/>
      <c r="C51" s="7" t="str">
        <f>IF(SUM(C49:C50)&gt;0,CEILING(ROUND(C50/C49*1000,2),0.05),"")</f>
        <v/>
      </c>
    </row>
    <row r="52" spans="1:3" ht="20.149999999999999" customHeight="1" x14ac:dyDescent="0.25">
      <c r="A52" s="28" t="s">
        <v>9</v>
      </c>
      <c r="B52" s="29"/>
      <c r="C52" s="18" t="str">
        <f>IF(SUM(C49:C50)&gt;0,CEILING(ROUNDDOWN(C51/100*10,2),0.05),"")</f>
        <v/>
      </c>
    </row>
    <row r="53" spans="1:3" ht="20.149999999999999" customHeight="1" x14ac:dyDescent="0.25">
      <c r="A53" s="54">
        <f>C49</f>
        <v>0</v>
      </c>
      <c r="B53" s="55"/>
      <c r="C53" s="5" t="str">
        <f>IF(SUM(C49:C50)&gt;0,CEILING(ROUNDDOWN(C52/1000*C49,2),0.05),"")</f>
        <v/>
      </c>
    </row>
    <row r="55" spans="1:3" ht="45.75" customHeight="1" x14ac:dyDescent="0.35">
      <c r="A55" s="53" t="s">
        <v>20</v>
      </c>
      <c r="B55" s="53"/>
      <c r="C55" s="53"/>
    </row>
    <row r="58" spans="1:3" ht="12.75" customHeight="1" x14ac:dyDescent="0.25">
      <c r="A58" s="16"/>
      <c r="B58" s="16"/>
      <c r="C58" s="16"/>
    </row>
    <row r="59" spans="1:3" ht="12.75" customHeight="1" x14ac:dyDescent="0.25">
      <c r="A59" s="16"/>
      <c r="B59" s="16"/>
      <c r="C59" s="16"/>
    </row>
    <row r="60" spans="1:3" ht="12.75" customHeight="1" x14ac:dyDescent="0.25">
      <c r="A60" s="16"/>
      <c r="B60" s="16"/>
      <c r="C60" s="16"/>
    </row>
    <row r="61" spans="1:3" ht="12.75" customHeight="1" x14ac:dyDescent="0.25">
      <c r="A61" s="16"/>
      <c r="B61" s="16"/>
      <c r="C61" s="16"/>
    </row>
  </sheetData>
  <sheetProtection sheet="1" objects="1" scenarios="1" selectLockedCells="1"/>
  <dataConsolidate/>
  <mergeCells count="45">
    <mergeCell ref="A39:B39"/>
    <mergeCell ref="A33:C33"/>
    <mergeCell ref="A34:B34"/>
    <mergeCell ref="A35:B35"/>
    <mergeCell ref="A36:B36"/>
    <mergeCell ref="A37:B37"/>
    <mergeCell ref="A38:B38"/>
    <mergeCell ref="A55:C55"/>
    <mergeCell ref="A51:B51"/>
    <mergeCell ref="A52:B52"/>
    <mergeCell ref="A53:B53"/>
    <mergeCell ref="A41:C41"/>
    <mergeCell ref="A49:B49"/>
    <mergeCell ref="A50:B50"/>
    <mergeCell ref="A48:C48"/>
    <mergeCell ref="A42:B42"/>
    <mergeCell ref="A43:B43"/>
    <mergeCell ref="A44:B44"/>
    <mergeCell ref="A46:B46"/>
    <mergeCell ref="A45:B45"/>
    <mergeCell ref="A3:C3"/>
    <mergeCell ref="A17:C17"/>
    <mergeCell ref="A23:C23"/>
    <mergeCell ref="A18:B18"/>
    <mergeCell ref="A19:B19"/>
    <mergeCell ref="A20:B20"/>
    <mergeCell ref="A21:B21"/>
    <mergeCell ref="A7:C7"/>
    <mergeCell ref="A8:B8"/>
    <mergeCell ref="A31:B31"/>
    <mergeCell ref="A4:C5"/>
    <mergeCell ref="A26:B26"/>
    <mergeCell ref="A27:B27"/>
    <mergeCell ref="A28:B28"/>
    <mergeCell ref="A24:B24"/>
    <mergeCell ref="A25:B25"/>
    <mergeCell ref="A9:B9"/>
    <mergeCell ref="A14:B14"/>
    <mergeCell ref="A29:B29"/>
    <mergeCell ref="A30:B30"/>
    <mergeCell ref="A15:B15"/>
    <mergeCell ref="A10:B10"/>
    <mergeCell ref="A11:B11"/>
    <mergeCell ref="A12:B12"/>
    <mergeCell ref="A13:B13"/>
  </mergeCells>
  <phoneticPr fontId="6" type="noConversion"/>
  <pageMargins left="0.51181102362204722" right="0.35433070866141736" top="0.51181102362204722" bottom="0.47244094488188981" header="0.51181102362204722" footer="0.51181102362204722"/>
  <pageSetup paperSize="9" scale="74" orientation="portrait" verticalDpi="4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Franciska  Adzami</dc:creator>
  <cp:lastModifiedBy>Kaufmann Alexandra BAZG</cp:lastModifiedBy>
  <cp:lastPrinted>2010-09-28T09:46:52Z</cp:lastPrinted>
  <dcterms:created xsi:type="dcterms:W3CDTF">2010-02-24T07:45:49Z</dcterms:created>
  <dcterms:modified xsi:type="dcterms:W3CDTF">2026-01-28T06:42:42Z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_AdHocReviewCycleID">
    <vt:i4>1848635332</vt:i4>
  </property>
  <property fmtid="{D5CDD505-2E9C-101B-9397-08002B2CF9AE}" pid="3" name="_EmailSubject">
    <vt:lpwstr>Steuertarif </vt:lpwstr>
  </property>
  <property fmtid="{D5CDD505-2E9C-101B-9397-08002B2CF9AE}" pid="4" name="_AuthorEmail">
    <vt:lpwstr>franciska.adzami@ezv.admin.ch</vt:lpwstr>
  </property>
  <property fmtid="{D5CDD505-2E9C-101B-9397-08002B2CF9AE}" pid="5" name="_AuthorEmailDisplayName">
    <vt:lpwstr>Adzami Franciska  EZV</vt:lpwstr>
  </property>
  <property fmtid="{D5CDD505-2E9C-101B-9397-08002B2CF9AE}" pid="6" name="_ReviewingToolsShownOnce">
    <vt:lpwstr/>
  </property>
  <property fmtid="{D5CDD505-2E9C-101B-9397-08002B2CF9AE}" pid="7" name="MSIP_Label_aa112399-b73b-40c1-8af2-919b124b9d91_Enabled">
    <vt:lpwstr>true</vt:lpwstr>
  </property>
  <property fmtid="{D5CDD505-2E9C-101B-9397-08002B2CF9AE}" pid="8" name="MSIP_Label_aa112399-b73b-40c1-8af2-919b124b9d91_SetDate">
    <vt:lpwstr>2026-01-28T06:42:34Z</vt:lpwstr>
  </property>
  <property fmtid="{D5CDD505-2E9C-101B-9397-08002B2CF9AE}" pid="9" name="MSIP_Label_aa112399-b73b-40c1-8af2-919b124b9d91_Method">
    <vt:lpwstr>Privileged</vt:lpwstr>
  </property>
  <property fmtid="{D5CDD505-2E9C-101B-9397-08002B2CF9AE}" pid="10" name="MSIP_Label_aa112399-b73b-40c1-8af2-919b124b9d91_Name">
    <vt:lpwstr>L2</vt:lpwstr>
  </property>
  <property fmtid="{D5CDD505-2E9C-101B-9397-08002B2CF9AE}" pid="11" name="MSIP_Label_aa112399-b73b-40c1-8af2-919b124b9d91_SiteId">
    <vt:lpwstr>6ae27add-8276-4a38-88c1-3a9c1f973767</vt:lpwstr>
  </property>
  <property fmtid="{D5CDD505-2E9C-101B-9397-08002B2CF9AE}" pid="12" name="MSIP_Label_aa112399-b73b-40c1-8af2-919b124b9d91_ActionId">
    <vt:lpwstr>5eeacfe2-892f-486c-bf3c-78a63f96271e</vt:lpwstr>
  </property>
  <property fmtid="{D5CDD505-2E9C-101B-9397-08002B2CF9AE}" pid="13" name="MSIP_Label_aa112399-b73b-40c1-8af2-919b124b9d91_ContentBits">
    <vt:lpwstr>0</vt:lpwstr>
  </property>
  <property fmtid="{D5CDD505-2E9C-101B-9397-08002B2CF9AE}" pid="14" name="MSIP_Label_aa112399-b73b-40c1-8af2-919b124b9d91_Tag">
    <vt:lpwstr>10, 0, 1, 1</vt:lpwstr>
  </property>
</Properties>
</file>