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Vf00105a.adb.intra.admin.ch\ezv_os$\os\3\3\1\2\0\68993\331.20-2022-OZD-0003_TADOC\"/>
    </mc:Choice>
  </mc:AlternateContent>
  <xr:revisionPtr revIDLastSave="0" documentId="13_ncr:1_{72D5B4EE-6B00-4496-99E8-6F4323BD8433}" xr6:coauthVersionLast="47" xr6:coauthVersionMax="47" xr10:uidLastSave="{00000000-0000-0000-0000-000000000000}"/>
  <workbookProtection workbookPassword="DF34" lockStructure="1"/>
  <bookViews>
    <workbookView xWindow="36000" yWindow="2070" windowWidth="21600" windowHeight="11385" xr2:uid="{00000000-000D-0000-FFFF-FFFF00000000}"/>
  </bookViews>
  <sheets>
    <sheet name="Umrechnungshilfe" sheetId="5" r:id="rId1"/>
    <sheet name="Inputs" sheetId="6" state="hidden" r:id="rId2"/>
  </sheets>
  <definedNames>
    <definedName name="Brennstoffe">#REF!</definedName>
    <definedName name="Butan_kg">Umrechnungshilfe!$D$17</definedName>
    <definedName name="Butan_kWh">Umrechnungshilfe!#REF!</definedName>
    <definedName name="Butan_l">Umrechnungshilfe!$H$17</definedName>
    <definedName name="Butan_MWh">Umrechnungshilfe!$E$17</definedName>
    <definedName name="_xlnm.Print_Area" localSheetId="0">Umrechnungshilfe!$B$1:$Q$28</definedName>
    <definedName name="Einheiten">#REF!</definedName>
    <definedName name="Erdgas_kg">Umrechnungshilfe!$H$26</definedName>
    <definedName name="Erdgas_kWh">Umrechnungshilfe!$E$26</definedName>
    <definedName name="Erdgas_l">Umrechnungshilfe!$D$26</definedName>
    <definedName name="Erdgas_MWh">Umrechnungshilfe!$F$26</definedName>
    <definedName name="HeizEL_kg">Umrechnungshilfe!$D$15</definedName>
    <definedName name="HeizEL_kWh">Umrechnungshilfe!#REF!</definedName>
    <definedName name="HeizEL_l">Umrechnungshilfe!$H$15</definedName>
    <definedName name="HeizEL_MWh">Umrechnungshilfe!$E$15</definedName>
    <definedName name="HeizM_kg">Umrechnungshilfe!$H$24</definedName>
    <definedName name="HeizM_kWh">Umrechnungshilfe!$E$24</definedName>
    <definedName name="HeizM_l">Umrechnungshilfe!$D$24</definedName>
    <definedName name="HeizM_MWh">Umrechnungshilfe!$F$24</definedName>
    <definedName name="HeizS_kg">Umrechnungshilfe!$H$25</definedName>
    <definedName name="HeizS_kWh">Umrechnungshilfe!$E$25</definedName>
    <definedName name="HeizS_l">Umrechnungshilfe!$D$25</definedName>
    <definedName name="HeizS_MWh">Umrechnungshilfe!$F$25</definedName>
    <definedName name="Propan_kg">Umrechnungshilfe!$D$16</definedName>
    <definedName name="Propan_kWh">Umrechnungshilfe!#REF!</definedName>
    <definedName name="Propan_l">Umrechnungshilfe!$H$16</definedName>
    <definedName name="Propan_MWh">Umrechnungshilfe!$E$16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5" l="1"/>
  <c r="P22" i="5"/>
  <c r="P23" i="5"/>
  <c r="P24" i="5"/>
  <c r="P25" i="5"/>
  <c r="O25" i="5"/>
  <c r="O21" i="5"/>
  <c r="O22" i="5"/>
  <c r="O23" i="5"/>
  <c r="O24" i="5"/>
  <c r="O28" i="5" l="1"/>
  <c r="H26" i="5"/>
  <c r="H17" i="5"/>
  <c r="N28" i="5"/>
  <c r="N25" i="5"/>
  <c r="N24" i="5"/>
  <c r="N23" i="5"/>
  <c r="N22" i="5"/>
  <c r="N21" i="5"/>
  <c r="E26" i="6"/>
  <c r="I13" i="6" s="1"/>
  <c r="E11" i="6" s="1"/>
  <c r="H15" i="5"/>
  <c r="H16" i="5"/>
  <c r="H25" i="5"/>
  <c r="H24" i="5"/>
  <c r="M26" i="5"/>
  <c r="M25" i="5"/>
  <c r="M24" i="5"/>
  <c r="M17" i="5"/>
  <c r="M16" i="5"/>
  <c r="M15" i="5"/>
  <c r="F10" i="6"/>
  <c r="Q25" i="5" s="1"/>
  <c r="F9" i="6"/>
  <c r="Q24" i="5" s="1"/>
  <c r="C11" i="6"/>
  <c r="G10" i="6"/>
  <c r="D30" i="6"/>
  <c r="F8" i="6" l="1"/>
  <c r="F7" i="6"/>
  <c r="F6" i="6"/>
  <c r="G9" i="6"/>
  <c r="H9" i="6"/>
  <c r="H7" i="6"/>
  <c r="H10" i="6"/>
  <c r="F26" i="6"/>
  <c r="G8" i="6"/>
  <c r="F11" i="6"/>
  <c r="H11" i="6" s="1"/>
  <c r="G11" i="6" s="1"/>
  <c r="I11" i="6"/>
  <c r="Q21" i="5" l="1"/>
  <c r="H6" i="6"/>
  <c r="G6" i="6"/>
  <c r="Q22" i="5"/>
  <c r="G7" i="6"/>
  <c r="Q23" i="5"/>
  <c r="H8" i="6"/>
  <c r="J11" i="6"/>
  <c r="P28" i="5"/>
  <c r="L11" i="6" l="1"/>
  <c r="Q28" i="5"/>
  <c r="K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Girardin Pinky</author>
  </authors>
  <commentList>
    <comment ref="D4" authorId="0" shapeId="0" xr:uid="{00000000-0006-0000-0100-000001000000}">
      <text>
        <r>
          <rPr>
            <b/>
            <sz val="8"/>
            <color indexed="81"/>
            <rFont val="Tahoma"/>
          </rPr>
          <t>Girardin Pinky:</t>
        </r>
        <r>
          <rPr>
            <sz val="8"/>
            <color indexed="81"/>
            <rFont val="Tahoma"/>
          </rPr>
          <t xml:space="preserve">
[Kg/Nm3] pour Erdgas gasförmig
</t>
        </r>
      </text>
    </comment>
  </commentList>
</comments>
</file>

<file path=xl/sharedStrings.xml><?xml version="1.0" encoding="utf-8"?>
<sst xmlns="http://schemas.openxmlformats.org/spreadsheetml/2006/main" count="92" uniqueCount="61">
  <si>
    <t>l</t>
  </si>
  <si>
    <t>kWh</t>
  </si>
  <si>
    <r>
      <t>m</t>
    </r>
    <r>
      <rPr>
        <vertAlign val="superscript"/>
        <sz val="10"/>
        <rFont val="Arial"/>
        <family val="2"/>
      </rPr>
      <t>3</t>
    </r>
  </si>
  <si>
    <t>MJ</t>
  </si>
  <si>
    <t>GJ/t</t>
  </si>
  <si>
    <t>Heizöl extraleicht</t>
  </si>
  <si>
    <t>Heizöl schwer</t>
  </si>
  <si>
    <t>Heizöl extraleicht (EL)</t>
  </si>
  <si>
    <t>Heizöl mittel</t>
  </si>
  <si>
    <t>Erdgas gasförmig</t>
  </si>
  <si>
    <t>Propan verflüssigt</t>
  </si>
  <si>
    <t>Butan verflüssigt</t>
  </si>
  <si>
    <t>Brennstoffart</t>
  </si>
  <si>
    <t>Dichte [kg/l]</t>
  </si>
  <si>
    <t>Heizwert [MJ/kg]</t>
  </si>
  <si>
    <r>
      <t>dm</t>
    </r>
    <r>
      <rPr>
        <vertAlign val="superscript"/>
        <sz val="10"/>
        <rFont val="Arial"/>
        <family val="2"/>
      </rPr>
      <t>3</t>
    </r>
  </si>
  <si>
    <t>MJ/kg</t>
  </si>
  <si>
    <r>
      <t>H</t>
    </r>
    <r>
      <rPr>
        <vertAlign val="subscript"/>
        <sz val="10"/>
        <rFont val="Arial"/>
        <family val="2"/>
      </rPr>
      <t>u</t>
    </r>
  </si>
  <si>
    <r>
      <t>H</t>
    </r>
    <r>
      <rPr>
        <vertAlign val="subscript"/>
        <sz val="10"/>
        <rFont val="Arial"/>
        <family val="2"/>
      </rPr>
      <t>o</t>
    </r>
  </si>
  <si>
    <t>-</t>
  </si>
  <si>
    <t>[kg]</t>
  </si>
  <si>
    <t>Heizwert [kWh/kg]</t>
  </si>
  <si>
    <t>Heizwert [kWh/l]</t>
  </si>
  <si>
    <t>[l]</t>
  </si>
  <si>
    <t>Brennwert [kWh/l]</t>
  </si>
  <si>
    <t>Brennwert [kWh/kg]</t>
  </si>
  <si>
    <t>Inputs</t>
  </si>
  <si>
    <t>Berechnung</t>
  </si>
  <si>
    <r>
      <t>Heizwert [kWh/m</t>
    </r>
    <r>
      <rPr>
        <b/>
        <vertAlign val="superscript"/>
        <sz val="10"/>
        <rFont val="Arial"/>
        <family val="2"/>
      </rPr>
      <t>3</t>
    </r>
    <r>
      <rPr>
        <b/>
        <sz val="10"/>
        <rFont val="Arial"/>
        <family val="2"/>
      </rPr>
      <t>]</t>
    </r>
  </si>
  <si>
    <t>[kWh/kg]*[kg/l]=[kWh/l]</t>
  </si>
  <si>
    <t>[kWh/l]/[kg/l]=[kWh/kg]</t>
  </si>
  <si>
    <t>[kWh/m3]/[kg/m3]=[kWh/kg]</t>
  </si>
  <si>
    <t>[kWh/kg]*[kg/m3]=[kWh/m3]</t>
  </si>
  <si>
    <t>Umrechnungsmethoden</t>
  </si>
  <si>
    <t>[kg/l]*1000 = [kg/m3]</t>
  </si>
  <si>
    <t>[kg/m3]/1000 = [kg/l]</t>
  </si>
  <si>
    <t>CHECK</t>
  </si>
  <si>
    <t>[MWh]</t>
  </si>
  <si>
    <r>
      <t>Erdgas gasförmig (H</t>
    </r>
    <r>
      <rPr>
        <b/>
        <vertAlign val="subscript"/>
        <sz val="10"/>
        <rFont val="Arial"/>
        <family val="2"/>
      </rPr>
      <t>o</t>
    </r>
    <r>
      <rPr>
        <b/>
        <sz val="10"/>
        <rFont val="Arial"/>
      </rPr>
      <t>)*</t>
    </r>
  </si>
  <si>
    <t>* Ho: oberer Heizwert (Brennwert)</t>
  </si>
  <si>
    <r>
      <t>[Nm</t>
    </r>
    <r>
      <rPr>
        <b/>
        <i/>
        <vertAlign val="superscript"/>
        <sz val="9"/>
        <rFont val="Arial"/>
        <family val="2"/>
      </rPr>
      <t>3</t>
    </r>
    <r>
      <rPr>
        <b/>
        <i/>
        <sz val="9"/>
        <rFont val="Arial"/>
      </rPr>
      <t>]</t>
    </r>
  </si>
  <si>
    <r>
      <t>Dichte[kg/Nm</t>
    </r>
    <r>
      <rPr>
        <b/>
        <vertAlign val="superscript"/>
        <sz val="10"/>
        <rFont val="Arial"/>
        <family val="2"/>
      </rPr>
      <t>3</t>
    </r>
    <r>
      <rPr>
        <b/>
        <sz val="10"/>
        <rFont val="Arial"/>
        <family val="2"/>
      </rPr>
      <t>]</t>
    </r>
  </si>
  <si>
    <t>Dichte [kg/Nm3]</t>
  </si>
  <si>
    <t>Brennwert [kWh/Nm3]</t>
  </si>
  <si>
    <t>Eingabe (kg oder MWh)</t>
  </si>
  <si>
    <r>
      <t>Eingabe (l, Nm</t>
    </r>
    <r>
      <rPr>
        <b/>
        <vertAlign val="superscript"/>
        <sz val="11"/>
        <rFont val="Arial"/>
        <family val="2"/>
      </rPr>
      <t xml:space="preserve">3 </t>
    </r>
    <r>
      <rPr>
        <b/>
        <sz val="11"/>
        <rFont val="Arial"/>
      </rPr>
      <t>oder MWh)</t>
    </r>
  </si>
  <si>
    <t>Verwendete Umrechnungsdaten</t>
  </si>
  <si>
    <t>Brennwert [MJ/Nm3]</t>
  </si>
  <si>
    <t>MWh</t>
  </si>
  <si>
    <t>Considérer 40.3 MJ/Nm3 = 36.3/0.9</t>
  </si>
  <si>
    <t>Ho = 40.3</t>
  </si>
  <si>
    <r>
      <t>Eingabemaske für die Umrechnung der Brennstoffmengen in Kilogramm oder Liter (gemäss Anhang CO</t>
    </r>
    <r>
      <rPr>
        <b/>
        <vertAlign val="subscript"/>
        <sz val="10"/>
        <rFont val="Arial"/>
        <family val="2"/>
      </rPr>
      <t>2</t>
    </r>
    <r>
      <rPr>
        <b/>
        <sz val="10"/>
        <rFont val="Arial"/>
        <family val="2"/>
      </rPr>
      <t>-Verordnung)</t>
    </r>
  </si>
  <si>
    <r>
      <t xml:space="preserve">Für die Umrechnung der Brennstoffeinkäufe in Liter oder Kilogramm müssen Sie die Menge des gekauften Brennstoffes und die Einheit der Menge kennen.
</t>
    </r>
    <r>
      <rPr>
        <b/>
        <sz val="10"/>
        <rFont val="Arial"/>
        <family val="2"/>
      </rPr>
      <t>Zum Beispiel</t>
    </r>
    <r>
      <rPr>
        <sz val="10"/>
        <rFont val="Arial"/>
        <family val="2"/>
      </rPr>
      <t xml:space="preserve"> steht auf der Rechnung Heizöl extraleicht 15.68 MWh. Geben Sie diese Menge in der Eingabemaske bei "Heizöl extraleicht" im Feld mit der Einheit "MWh" ein. In der Ergebnismaske erscheint nun das Ergebnis der Umrechnung. Die 15.68 MWh würden 1'568 Liter Heizöl extraleicht entsprechen.
</t>
    </r>
    <r>
      <rPr>
        <b/>
        <sz val="10"/>
        <color indexed="10"/>
        <rFont val="Arial"/>
        <family val="2"/>
      </rPr>
      <t>Bitte nur eine Einheit pro Brennstoffart eingeben (nur eine gelbe Zelle pro Brennstoffart ausfüllen!)</t>
    </r>
  </si>
  <si>
    <t>Ergebnis [l]</t>
  </si>
  <si>
    <t>Ergebnis [kg]</t>
  </si>
  <si>
    <t>Hu= 0.9*40.3 = 36.3</t>
  </si>
  <si>
    <t xml:space="preserve">NEUER Brennwert Ho
 [kWh/Nm3] </t>
  </si>
  <si>
    <t>Hilfsrechnung RIS
für Brennwert Ho
[MJ/Nm3]:</t>
  </si>
  <si>
    <t>Emissionsfaktoren und Abgabesätze, P.Filliger (19.10.2004) / ergänzt Dichte und Brennwert bei Erdgas aufgrund jährlicher Anpassung (gem. OZD/VSG)</t>
  </si>
  <si>
    <r>
      <t>Auf dem Formular 47.50 "Gesuch um Rückerstattung der CO</t>
    </r>
    <r>
      <rPr>
        <vertAlign val="subscript"/>
        <sz val="10"/>
        <rFont val="Arial"/>
        <family val="2"/>
      </rPr>
      <t>2</t>
    </r>
    <r>
      <rPr>
        <sz val="10"/>
        <rFont val="Arial"/>
        <family val="2"/>
      </rPr>
      <t>-Abgaben an befreite Unternehmen" sind die Mengen der eingekauften Brenstoffe in Litern bzw. Kilogramm aufzuführen. Diese Einheiten entsprechen den Brennstoffmengen im Anhang zur CO</t>
    </r>
    <r>
      <rPr>
        <vertAlign val="subscript"/>
        <sz val="10"/>
        <rFont val="Arial"/>
        <family val="2"/>
      </rPr>
      <t>2</t>
    </r>
    <r>
      <rPr>
        <sz val="10"/>
        <rFont val="Arial"/>
        <family val="2"/>
      </rPr>
      <t>-Verordnung. Wenn auf Ihrer Rechnung eine andere Einheit des gekauften Brennstoffs angegeben ist, können Sie mit dieser Umrechnungshilfe die entsprechenden Brennstoffmengen in Liter bzw. Kilogramm umrechnen.</t>
    </r>
  </si>
  <si>
    <t>Umrechnungshilfe, gültig für Brennstoffeinkäufe ab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</si>
</sst>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000"/>
    <numFmt numFmtId="167" formatCode="0.000000"/>
    <numFmt numFmtId="168" formatCode="_ * #,##0_ ;_ * \-#,##0_ ;_ * &quot;-&quot;??_ ;_ @_ "/>
    <numFmt numFmtId="169" formatCode="_ * #,##0.000000_ ;_ * \-#,##0.000000_ ;_ * &quot;-&quot;??_ ;_ @_ "/>
  </numFmts>
  <fonts count="28" x14ac:knownFonts="1">
    <font>
      <sz val="10"/>
      <name val="Arial"/>
    </font>
    <font>
      <sz val="10"/>
      <name val="Arial"/>
    </font>
    <font>
      <vertAlign val="subscript"/>
      <sz val="10"/>
      <name val="Arial"/>
      <family val="2"/>
    </font>
    <font>
      <sz val="8"/>
      <name val="Arial"/>
    </font>
    <font>
      <b/>
      <sz val="10"/>
      <name val="Arial"/>
      <family val="2"/>
    </font>
    <font>
      <vertAlign val="superscript"/>
      <sz val="10"/>
      <name val="Arial"/>
      <family val="2"/>
    </font>
    <font>
      <b/>
      <i/>
      <sz val="9"/>
      <name val="Arial"/>
      <family val="2"/>
    </font>
    <font>
      <b/>
      <sz val="12"/>
      <name val="Arial"/>
      <family val="2"/>
    </font>
    <font>
      <sz val="8"/>
      <color indexed="81"/>
      <name val="Tahoma"/>
    </font>
    <font>
      <b/>
      <sz val="8"/>
      <color indexed="81"/>
      <name val="Tahoma"/>
    </font>
    <font>
      <b/>
      <sz val="11"/>
      <name val="Arial"/>
    </font>
    <font>
      <sz val="10"/>
      <name val="Arial"/>
    </font>
    <font>
      <b/>
      <i/>
      <sz val="9"/>
      <name val="Arial"/>
    </font>
    <font>
      <sz val="10"/>
      <name val="Arial"/>
    </font>
    <font>
      <b/>
      <i/>
      <sz val="10"/>
      <name val="Arial"/>
    </font>
    <font>
      <sz val="10"/>
      <name val="Arial"/>
    </font>
    <font>
      <b/>
      <sz val="10"/>
      <name val="Arial"/>
    </font>
    <font>
      <sz val="10"/>
      <name val="Arial"/>
    </font>
    <font>
      <b/>
      <vertAlign val="superscript"/>
      <sz val="10"/>
      <name val="Arial"/>
      <family val="2"/>
    </font>
    <font>
      <sz val="10"/>
      <name val="Arial"/>
      <family val="2"/>
    </font>
    <font>
      <sz val="12"/>
      <name val="Arial"/>
    </font>
    <font>
      <b/>
      <sz val="11"/>
      <name val="Arial"/>
      <family val="2"/>
    </font>
    <font>
      <b/>
      <sz val="14"/>
      <name val="Arial"/>
      <family val="2"/>
    </font>
    <font>
      <b/>
      <sz val="9"/>
      <name val="Arial"/>
      <family val="2"/>
    </font>
    <font>
      <b/>
      <sz val="10"/>
      <color indexed="10"/>
      <name val="Arial"/>
      <family val="2"/>
    </font>
    <font>
      <b/>
      <i/>
      <vertAlign val="superscript"/>
      <sz val="9"/>
      <name val="Arial"/>
      <family val="2"/>
    </font>
    <font>
      <b/>
      <vertAlign val="subscript"/>
      <sz val="10"/>
      <name val="Arial"/>
      <family val="2"/>
    </font>
    <font>
      <b/>
      <vertAlign val="superscript"/>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32">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150">
    <xf numFmtId="0" fontId="0" fillId="0" borderId="0" xfId="0"/>
    <xf numFmtId="0" fontId="7" fillId="0" borderId="0" xfId="0" applyFont="1" applyProtection="1">
      <protection hidden="1"/>
    </xf>
    <xf numFmtId="0" fontId="0" fillId="0" borderId="0" xfId="0" applyProtection="1">
      <protection hidden="1"/>
    </xf>
    <xf numFmtId="0" fontId="4" fillId="0" borderId="0" xfId="0" applyFont="1" applyProtection="1">
      <protection hidden="1"/>
    </xf>
    <xf numFmtId="0" fontId="4" fillId="0" borderId="0" xfId="0" applyFont="1" applyAlignment="1" applyProtection="1">
      <alignment vertical="center" wrapText="1"/>
      <protection hidden="1"/>
    </xf>
    <xf numFmtId="0" fontId="0" fillId="0" borderId="1" xfId="0" applyFill="1" applyBorder="1" applyProtection="1">
      <protection hidden="1"/>
    </xf>
    <xf numFmtId="0" fontId="0" fillId="0" borderId="2" xfId="0" applyFill="1" applyBorder="1" applyProtection="1">
      <protection hidden="1"/>
    </xf>
    <xf numFmtId="0" fontId="0" fillId="0" borderId="3" xfId="0" applyBorder="1" applyProtection="1">
      <protection hidden="1"/>
    </xf>
    <xf numFmtId="0" fontId="0" fillId="0" borderId="0" xfId="0" applyBorder="1" applyProtection="1">
      <protection hidden="1"/>
    </xf>
    <xf numFmtId="0" fontId="1" fillId="0" borderId="0" xfId="0" applyFont="1" applyFill="1" applyBorder="1" applyProtection="1">
      <protection hidden="1"/>
    </xf>
    <xf numFmtId="0" fontId="4" fillId="0" borderId="4" xfId="0" applyFont="1" applyBorder="1" applyProtection="1">
      <protection hidden="1"/>
    </xf>
    <xf numFmtId="2" fontId="0" fillId="3" borderId="0" xfId="0" applyNumberFormat="1" applyFill="1" applyBorder="1" applyProtection="1">
      <protection hidden="1"/>
    </xf>
    <xf numFmtId="0" fontId="0" fillId="0" borderId="0" xfId="0" applyFill="1" applyProtection="1">
      <protection hidden="1"/>
    </xf>
    <xf numFmtId="0" fontId="4" fillId="0" borderId="5" xfId="0" applyFont="1" applyBorder="1" applyProtection="1">
      <protection hidden="1"/>
    </xf>
    <xf numFmtId="0" fontId="4" fillId="0" borderId="0" xfId="0" applyFont="1" applyBorder="1" applyProtection="1">
      <protection hidden="1"/>
    </xf>
    <xf numFmtId="0" fontId="4" fillId="0" borderId="6" xfId="0" applyFont="1" applyBorder="1" applyAlignment="1" applyProtection="1">
      <alignment vertical="center" wrapText="1"/>
      <protection hidden="1"/>
    </xf>
    <xf numFmtId="0" fontId="4" fillId="0" borderId="7" xfId="0" applyFont="1" applyBorder="1" applyAlignment="1" applyProtection="1">
      <alignment vertical="center" wrapText="1"/>
      <protection hidden="1"/>
    </xf>
    <xf numFmtId="0" fontId="0" fillId="0" borderId="8" xfId="0" applyBorder="1" applyProtection="1">
      <protection hidden="1"/>
    </xf>
    <xf numFmtId="0" fontId="0" fillId="0" borderId="9" xfId="0" applyBorder="1" applyProtection="1">
      <protection hidden="1"/>
    </xf>
    <xf numFmtId="0" fontId="4" fillId="0" borderId="8" xfId="0" applyFont="1" applyBorder="1" applyAlignment="1" applyProtection="1">
      <alignment vertical="center" wrapText="1"/>
      <protection hidden="1"/>
    </xf>
    <xf numFmtId="0" fontId="4" fillId="0" borderId="9" xfId="0" applyFont="1" applyBorder="1" applyAlignment="1" applyProtection="1">
      <alignment vertical="center" wrapText="1"/>
      <protection hidden="1"/>
    </xf>
    <xf numFmtId="0" fontId="0" fillId="0" borderId="1" xfId="0" applyBorder="1" applyProtection="1">
      <protection hidden="1"/>
    </xf>
    <xf numFmtId="0" fontId="0" fillId="0" borderId="10" xfId="0" applyBorder="1" applyProtection="1">
      <protection hidden="1"/>
    </xf>
    <xf numFmtId="0" fontId="4" fillId="0" borderId="11" xfId="0" applyFont="1" applyBorder="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13" xfId="0" applyFont="1" applyBorder="1" applyAlignment="1" applyProtection="1">
      <alignment vertical="center" wrapText="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0" fontId="0" fillId="0" borderId="6" xfId="0" applyFill="1" applyBorder="1" applyProtection="1">
      <protection hidden="1"/>
    </xf>
    <xf numFmtId="0" fontId="0" fillId="0" borderId="23" xfId="0" applyFill="1" applyBorder="1" applyProtection="1">
      <protection hidden="1"/>
    </xf>
    <xf numFmtId="0" fontId="0" fillId="0" borderId="7" xfId="0" applyFill="1" applyBorder="1" applyProtection="1">
      <protection hidden="1"/>
    </xf>
    <xf numFmtId="0" fontId="0" fillId="0" borderId="3" xfId="0" applyFill="1" applyBorder="1" applyProtection="1">
      <protection hidden="1"/>
    </xf>
    <xf numFmtId="0" fontId="0" fillId="0" borderId="0" xfId="0" applyFill="1" applyBorder="1" applyProtection="1">
      <protection hidden="1"/>
    </xf>
    <xf numFmtId="0" fontId="0" fillId="0" borderId="24" xfId="0" applyFill="1" applyBorder="1" applyProtection="1">
      <protection hidden="1"/>
    </xf>
    <xf numFmtId="0" fontId="1" fillId="0" borderId="0" xfId="0" applyFont="1" applyFill="1" applyProtection="1">
      <protection hidden="1"/>
    </xf>
    <xf numFmtId="0" fontId="1" fillId="0" borderId="3" xfId="0" applyFont="1" applyFill="1" applyBorder="1" applyProtection="1">
      <protection hidden="1"/>
    </xf>
    <xf numFmtId="0" fontId="11" fillId="0" borderId="0" xfId="0" applyFont="1" applyFill="1" applyBorder="1" applyProtection="1">
      <protection hidden="1"/>
    </xf>
    <xf numFmtId="0" fontId="10" fillId="0" borderId="0" xfId="0" applyFont="1" applyFill="1" applyBorder="1" applyProtection="1">
      <protection hidden="1"/>
    </xf>
    <xf numFmtId="0" fontId="11" fillId="0" borderId="0" xfId="0" applyFont="1" applyFill="1" applyProtection="1">
      <protection hidden="1"/>
    </xf>
    <xf numFmtId="0" fontId="11" fillId="0" borderId="3" xfId="0" applyFont="1" applyFill="1" applyBorder="1" applyProtection="1">
      <protection hidden="1"/>
    </xf>
    <xf numFmtId="0" fontId="12" fillId="4" borderId="8" xfId="0" applyFont="1" applyFill="1" applyBorder="1" applyAlignment="1" applyProtection="1">
      <alignment horizontal="center"/>
      <protection hidden="1"/>
    </xf>
    <xf numFmtId="0" fontId="12" fillId="4" borderId="9"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6" fillId="4" borderId="25" xfId="0" applyFont="1" applyFill="1" applyBorder="1" applyAlignment="1" applyProtection="1">
      <alignment horizontal="center"/>
      <protection hidden="1"/>
    </xf>
    <xf numFmtId="0" fontId="13" fillId="0" borderId="0" xfId="0" applyFont="1" applyFill="1" applyProtection="1">
      <protection hidden="1"/>
    </xf>
    <xf numFmtId="0" fontId="13" fillId="0" borderId="3" xfId="0" applyFont="1" applyFill="1" applyBorder="1" applyProtection="1">
      <protection hidden="1"/>
    </xf>
    <xf numFmtId="0" fontId="14" fillId="4" borderId="26" xfId="0" applyFont="1" applyFill="1" applyBorder="1" applyAlignment="1" applyProtection="1">
      <alignment vertical="top"/>
      <protection hidden="1"/>
    </xf>
    <xf numFmtId="0" fontId="15" fillId="0" borderId="0" xfId="0" applyFont="1" applyFill="1" applyBorder="1" applyProtection="1">
      <protection hidden="1"/>
    </xf>
    <xf numFmtId="0" fontId="15" fillId="5" borderId="0" xfId="0" applyFont="1" applyFill="1" applyBorder="1" applyProtection="1">
      <protection hidden="1"/>
    </xf>
    <xf numFmtId="0" fontId="15" fillId="0" borderId="0" xfId="0" applyFont="1" applyFill="1" applyProtection="1">
      <protection hidden="1"/>
    </xf>
    <xf numFmtId="0" fontId="15" fillId="0" borderId="3" xfId="0" applyFont="1" applyFill="1" applyBorder="1" applyProtection="1">
      <protection hidden="1"/>
    </xf>
    <xf numFmtId="0" fontId="17" fillId="0" borderId="0" xfId="0" applyFont="1" applyFill="1" applyBorder="1" applyProtection="1">
      <protection hidden="1"/>
    </xf>
    <xf numFmtId="0" fontId="17" fillId="0" borderId="0" xfId="0" applyFont="1" applyFill="1" applyProtection="1">
      <protection hidden="1"/>
    </xf>
    <xf numFmtId="0" fontId="17" fillId="0" borderId="3" xfId="0" applyFont="1" applyFill="1" applyBorder="1" applyProtection="1">
      <protection hidden="1"/>
    </xf>
    <xf numFmtId="0" fontId="16" fillId="0" borderId="0" xfId="0" applyFont="1" applyFill="1" applyBorder="1" applyProtection="1">
      <protection hidden="1"/>
    </xf>
    <xf numFmtId="0" fontId="12" fillId="4" borderId="25" xfId="0" applyFont="1" applyFill="1" applyBorder="1" applyAlignment="1" applyProtection="1">
      <alignment horizontal="center"/>
      <protection hidden="1"/>
    </xf>
    <xf numFmtId="0" fontId="0" fillId="5" borderId="0" xfId="0" applyFill="1" applyBorder="1" applyProtection="1">
      <protection hidden="1"/>
    </xf>
    <xf numFmtId="0" fontId="0" fillId="0" borderId="10" xfId="0" applyFill="1" applyBorder="1" applyProtection="1">
      <protection hidden="1"/>
    </xf>
    <xf numFmtId="168" fontId="17" fillId="0" borderId="0" xfId="1" applyNumberFormat="1" applyFont="1" applyFill="1" applyBorder="1" applyProtection="1">
      <protection hidden="1"/>
    </xf>
    <xf numFmtId="2" fontId="0" fillId="0" borderId="0" xfId="0" applyNumberFormat="1" applyProtection="1">
      <protection hidden="1"/>
    </xf>
    <xf numFmtId="0" fontId="4" fillId="4" borderId="6" xfId="0" applyFont="1" applyFill="1" applyBorder="1" applyAlignment="1" applyProtection="1">
      <alignment vertical="center" wrapText="1"/>
      <protection hidden="1"/>
    </xf>
    <xf numFmtId="0" fontId="4" fillId="4" borderId="23" xfId="0" applyFont="1" applyFill="1" applyBorder="1" applyAlignment="1" applyProtection="1">
      <alignment vertical="center" wrapText="1"/>
      <protection hidden="1"/>
    </xf>
    <xf numFmtId="0" fontId="19" fillId="4" borderId="1" xfId="0" applyFont="1" applyFill="1" applyBorder="1" applyProtection="1">
      <protection hidden="1"/>
    </xf>
    <xf numFmtId="0" fontId="19" fillId="4" borderId="2" xfId="0" applyFont="1" applyFill="1" applyBorder="1" applyProtection="1">
      <protection hidden="1"/>
    </xf>
    <xf numFmtId="0" fontId="4" fillId="4" borderId="7" xfId="0" applyFont="1" applyFill="1" applyBorder="1" applyAlignment="1" applyProtection="1">
      <alignment vertical="center" wrapText="1"/>
      <protection hidden="1"/>
    </xf>
    <xf numFmtId="0" fontId="4" fillId="4" borderId="2" xfId="0" applyFont="1" applyFill="1" applyBorder="1" applyAlignment="1" applyProtection="1">
      <alignment vertical="center" wrapText="1"/>
      <protection hidden="1"/>
    </xf>
    <xf numFmtId="0" fontId="4" fillId="4" borderId="10" xfId="0" applyFont="1" applyFill="1" applyBorder="1" applyAlignment="1" applyProtection="1">
      <alignment vertical="center" wrapText="1"/>
      <protection hidden="1"/>
    </xf>
    <xf numFmtId="0" fontId="4" fillId="6" borderId="23" xfId="0" applyFont="1" applyFill="1" applyBorder="1" applyAlignment="1" applyProtection="1">
      <alignment vertical="center" wrapText="1"/>
      <protection hidden="1"/>
    </xf>
    <xf numFmtId="0" fontId="4" fillId="6" borderId="2" xfId="0" applyFont="1" applyFill="1" applyBorder="1" applyAlignment="1" applyProtection="1">
      <alignment vertical="center" wrapText="1"/>
      <protection hidden="1"/>
    </xf>
    <xf numFmtId="0" fontId="0" fillId="0" borderId="24" xfId="0" applyBorder="1" applyProtection="1">
      <protection hidden="1"/>
    </xf>
    <xf numFmtId="0" fontId="0" fillId="0" borderId="0" xfId="0" quotePrefix="1" applyFill="1" applyBorder="1" applyAlignment="1" applyProtection="1">
      <alignment horizontal="center"/>
      <protection hidden="1"/>
    </xf>
    <xf numFmtId="0" fontId="1" fillId="0" borderId="0" xfId="0" quotePrefix="1" applyFont="1" applyFill="1" applyBorder="1" applyAlignment="1" applyProtection="1">
      <alignment horizontal="center"/>
      <protection hidden="1"/>
    </xf>
    <xf numFmtId="0" fontId="1" fillId="0" borderId="24" xfId="0" quotePrefix="1" applyFont="1" applyFill="1" applyBorder="1" applyAlignment="1" applyProtection="1">
      <alignment horizontal="center"/>
      <protection hidden="1"/>
    </xf>
    <xf numFmtId="0" fontId="0" fillId="0" borderId="6" xfId="0" applyBorder="1" applyProtection="1">
      <protection hidden="1"/>
    </xf>
    <xf numFmtId="0" fontId="0" fillId="0" borderId="23" xfId="0" applyBorder="1" applyProtection="1">
      <protection hidden="1"/>
    </xf>
    <xf numFmtId="0" fontId="0" fillId="0" borderId="7" xfId="0" applyBorder="1" applyProtection="1">
      <protection hidden="1"/>
    </xf>
    <xf numFmtId="0" fontId="20" fillId="0" borderId="0" xfId="0" applyFont="1" applyBorder="1" applyProtection="1">
      <protection hidden="1"/>
    </xf>
    <xf numFmtId="0" fontId="0" fillId="0" borderId="2" xfId="0" applyBorder="1" applyProtection="1">
      <protection hidden="1"/>
    </xf>
    <xf numFmtId="0" fontId="0" fillId="0" borderId="27" xfId="0" applyBorder="1" applyProtection="1">
      <protection hidden="1"/>
    </xf>
    <xf numFmtId="0" fontId="7" fillId="0" borderId="8" xfId="0" applyFont="1" applyBorder="1" applyProtection="1">
      <protection hidden="1"/>
    </xf>
    <xf numFmtId="0" fontId="22" fillId="0" borderId="28" xfId="0" applyFont="1" applyFill="1" applyBorder="1" applyProtection="1">
      <protection hidden="1"/>
    </xf>
    <xf numFmtId="0" fontId="0" fillId="0" borderId="28" xfId="0" applyFill="1" applyBorder="1" applyProtection="1">
      <protection hidden="1"/>
    </xf>
    <xf numFmtId="0" fontId="22" fillId="0" borderId="0" xfId="0" applyFont="1" applyFill="1" applyBorder="1" applyProtection="1">
      <protection hidden="1"/>
    </xf>
    <xf numFmtId="3" fontId="17" fillId="3" borderId="26" xfId="1" applyNumberFormat="1" applyFont="1" applyFill="1" applyBorder="1" applyProtection="1">
      <protection hidden="1"/>
    </xf>
    <xf numFmtId="3" fontId="17" fillId="3" borderId="29" xfId="1" applyNumberFormat="1" applyFont="1" applyFill="1" applyBorder="1" applyProtection="1">
      <protection hidden="1"/>
    </xf>
    <xf numFmtId="3" fontId="17" fillId="3" borderId="30" xfId="1" applyNumberFormat="1" applyFont="1" applyFill="1" applyBorder="1" applyProtection="1">
      <protection hidden="1"/>
    </xf>
    <xf numFmtId="0" fontId="4" fillId="4" borderId="31" xfId="0" applyFont="1" applyFill="1" applyBorder="1" applyProtection="1">
      <protection hidden="1"/>
    </xf>
    <xf numFmtId="0" fontId="4" fillId="4" borderId="4" xfId="0" applyFont="1" applyFill="1" applyBorder="1" applyProtection="1">
      <protection hidden="1"/>
    </xf>
    <xf numFmtId="0" fontId="4" fillId="4" borderId="5" xfId="0" applyFont="1" applyFill="1" applyBorder="1" applyProtection="1">
      <protection hidden="1"/>
    </xf>
    <xf numFmtId="0" fontId="16" fillId="0" borderId="0" xfId="0" applyFont="1" applyFill="1" applyBorder="1" applyAlignment="1" applyProtection="1">
      <protection hidden="1"/>
    </xf>
    <xf numFmtId="0" fontId="1" fillId="0" borderId="0" xfId="0" applyFont="1" applyFill="1" applyBorder="1" applyAlignment="1" applyProtection="1">
      <alignment vertical="center"/>
      <protection hidden="1"/>
    </xf>
    <xf numFmtId="0" fontId="23" fillId="4" borderId="25" xfId="0" applyFont="1" applyFill="1" applyBorder="1" applyAlignment="1" applyProtection="1">
      <alignment horizontal="center"/>
      <protection hidden="1"/>
    </xf>
    <xf numFmtId="169" fontId="24" fillId="3" borderId="31" xfId="1" applyNumberFormat="1" applyFont="1" applyFill="1" applyBorder="1" applyAlignment="1" applyProtection="1">
      <alignment horizontal="center"/>
      <protection hidden="1"/>
    </xf>
    <xf numFmtId="169" fontId="24" fillId="3" borderId="4" xfId="1" applyNumberFormat="1" applyFont="1" applyFill="1" applyBorder="1" applyAlignment="1" applyProtection="1">
      <alignment horizontal="center"/>
      <protection hidden="1"/>
    </xf>
    <xf numFmtId="169" fontId="24" fillId="3" borderId="5" xfId="1" applyNumberFormat="1" applyFont="1" applyFill="1" applyBorder="1" applyAlignment="1" applyProtection="1">
      <alignment horizontal="center"/>
      <protection hidden="1"/>
    </xf>
    <xf numFmtId="4" fontId="17" fillId="5" borderId="0" xfId="1" applyNumberFormat="1" applyFont="1" applyFill="1" applyBorder="1" applyProtection="1">
      <protection hidden="1"/>
    </xf>
    <xf numFmtId="0" fontId="4" fillId="5" borderId="0" xfId="0" applyFont="1" applyFill="1" applyBorder="1" applyAlignment="1" applyProtection="1">
      <alignment vertical="center" wrapText="1"/>
      <protection hidden="1"/>
    </xf>
    <xf numFmtId="0" fontId="21" fillId="5" borderId="0" xfId="0" applyFont="1" applyFill="1" applyBorder="1" applyAlignment="1" applyProtection="1">
      <alignment horizontal="left" vertical="center" wrapText="1"/>
      <protection hidden="1"/>
    </xf>
    <xf numFmtId="4" fontId="17" fillId="2" borderId="26" xfId="1" applyNumberFormat="1" applyFont="1" applyFill="1" applyBorder="1" applyProtection="1">
      <protection locked="0" hidden="1"/>
    </xf>
    <xf numFmtId="4" fontId="17" fillId="2" borderId="29" xfId="1" applyNumberFormat="1" applyFont="1" applyFill="1" applyBorder="1" applyProtection="1">
      <protection locked="0" hidden="1"/>
    </xf>
    <xf numFmtId="4" fontId="17" fillId="2" borderId="30" xfId="1" applyNumberFormat="1" applyFont="1" applyFill="1" applyBorder="1" applyProtection="1">
      <protection locked="0" hidden="1"/>
    </xf>
    <xf numFmtId="0" fontId="4"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left" vertical="center" wrapText="1"/>
      <protection hidden="1"/>
    </xf>
    <xf numFmtId="4" fontId="17" fillId="0" borderId="0" xfId="1" applyNumberFormat="1" applyFont="1" applyFill="1" applyBorder="1" applyProtection="1">
      <protection locked="0" hidden="1"/>
    </xf>
    <xf numFmtId="0" fontId="0" fillId="0" borderId="0" xfId="0" applyFill="1" applyBorder="1" applyAlignment="1" applyProtection="1">
      <alignment horizontal="left" indent="2"/>
      <protection hidden="1"/>
    </xf>
    <xf numFmtId="2" fontId="0" fillId="0" borderId="0" xfId="0" applyNumberFormat="1" applyFill="1" applyBorder="1" applyAlignment="1" applyProtection="1">
      <alignment horizontal="left" indent="2"/>
      <protection hidden="1"/>
    </xf>
    <xf numFmtId="0" fontId="4" fillId="4" borderId="8" xfId="0" applyFont="1" applyFill="1" applyBorder="1" applyAlignment="1" applyProtection="1">
      <alignment horizontal="center" vertical="center" wrapText="1"/>
      <protection hidden="1"/>
    </xf>
    <xf numFmtId="0" fontId="4" fillId="4" borderId="25" xfId="0" applyFont="1" applyFill="1" applyBorder="1" applyAlignment="1" applyProtection="1">
      <alignment horizontal="center" vertical="center" wrapText="1"/>
      <protection hidden="1"/>
    </xf>
    <xf numFmtId="0" fontId="4" fillId="4" borderId="25" xfId="0" applyFont="1" applyFill="1" applyBorder="1" applyProtection="1">
      <protection hidden="1"/>
    </xf>
    <xf numFmtId="0" fontId="16" fillId="5" borderId="29" xfId="0" applyFont="1" applyFill="1" applyBorder="1" applyProtection="1">
      <protection hidden="1"/>
    </xf>
    <xf numFmtId="0" fontId="16" fillId="5" borderId="30" xfId="0" applyFont="1" applyFill="1" applyBorder="1" applyProtection="1">
      <protection hidden="1"/>
    </xf>
    <xf numFmtId="0" fontId="0" fillId="0" borderId="0" xfId="0" applyFill="1" applyBorder="1" applyAlignment="1" applyProtection="1">
      <alignment vertical="top"/>
      <protection hidden="1"/>
    </xf>
    <xf numFmtId="166" fontId="0" fillId="0" borderId="4" xfId="0" applyNumberFormat="1" applyFill="1" applyBorder="1" applyAlignment="1" applyProtection="1">
      <alignment horizontal="left" indent="3"/>
      <protection hidden="1"/>
    </xf>
    <xf numFmtId="166" fontId="0" fillId="0" borderId="5" xfId="0" applyNumberFormat="1" applyFill="1" applyBorder="1" applyAlignment="1" applyProtection="1">
      <alignment horizontal="left" indent="3"/>
      <protection hidden="1"/>
    </xf>
    <xf numFmtId="0" fontId="4" fillId="0" borderId="0" xfId="0" applyFont="1" applyFill="1" applyBorder="1" applyProtection="1">
      <protection hidden="1"/>
    </xf>
    <xf numFmtId="0" fontId="16" fillId="0" borderId="0"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24" fillId="0" borderId="0" xfId="0" applyFont="1" applyProtection="1">
      <protection hidden="1"/>
    </xf>
    <xf numFmtId="165" fontId="0" fillId="0" borderId="5" xfId="0" applyNumberFormat="1" applyFill="1" applyBorder="1" applyAlignment="1" applyProtection="1">
      <alignment horizontal="left" indent="3"/>
      <protection hidden="1"/>
    </xf>
    <xf numFmtId="165" fontId="0" fillId="0" borderId="4" xfId="0" applyNumberFormat="1" applyFill="1" applyBorder="1" applyAlignment="1" applyProtection="1">
      <alignment horizontal="left" indent="3"/>
      <protection hidden="1"/>
    </xf>
    <xf numFmtId="165" fontId="0" fillId="0" borderId="0" xfId="0" applyNumberFormat="1" applyFill="1" applyProtection="1">
      <protection hidden="1"/>
    </xf>
    <xf numFmtId="0" fontId="4" fillId="0" borderId="31" xfId="0" applyFont="1" applyBorder="1" applyProtection="1">
      <protection hidden="1"/>
    </xf>
    <xf numFmtId="4" fontId="17" fillId="2" borderId="25" xfId="1" applyNumberFormat="1" applyFont="1" applyFill="1" applyBorder="1" applyProtection="1">
      <protection locked="0" hidden="1"/>
    </xf>
    <xf numFmtId="166" fontId="0" fillId="3" borderId="2" xfId="0" applyNumberFormat="1" applyFill="1" applyBorder="1" applyProtection="1">
      <protection hidden="1"/>
    </xf>
    <xf numFmtId="167" fontId="0" fillId="3" borderId="2" xfId="0" applyNumberFormat="1" applyFill="1" applyBorder="1" applyProtection="1">
      <protection hidden="1"/>
    </xf>
    <xf numFmtId="167" fontId="0" fillId="3" borderId="1" xfId="0" applyNumberFormat="1" applyFill="1" applyBorder="1" applyProtection="1">
      <protection hidden="1"/>
    </xf>
    <xf numFmtId="166" fontId="0" fillId="3" borderId="0" xfId="0" applyNumberFormat="1" applyFill="1" applyBorder="1" applyProtection="1">
      <protection hidden="1"/>
    </xf>
    <xf numFmtId="0" fontId="0" fillId="0" borderId="18" xfId="0" applyBorder="1" applyAlignment="1" applyProtection="1">
      <alignment vertical="center"/>
      <protection hidden="1"/>
    </xf>
    <xf numFmtId="0" fontId="0" fillId="0" borderId="18" xfId="0" applyBorder="1" applyAlignment="1" applyProtection="1">
      <alignment vertical="center" wrapText="1"/>
      <protection hidden="1"/>
    </xf>
    <xf numFmtId="166" fontId="0" fillId="0" borderId="18" xfId="0" applyNumberFormat="1" applyBorder="1" applyAlignment="1" applyProtection="1">
      <alignment vertical="center"/>
      <protection hidden="1"/>
    </xf>
    <xf numFmtId="0" fontId="19" fillId="0" borderId="18" xfId="0" applyFont="1" applyBorder="1" applyAlignment="1" applyProtection="1">
      <alignment horizontal="left" vertical="center" wrapText="1"/>
      <protection hidden="1"/>
    </xf>
    <xf numFmtId="0" fontId="0" fillId="7" borderId="18" xfId="0" applyFill="1" applyBorder="1" applyAlignment="1" applyProtection="1">
      <alignment vertical="center"/>
      <protection hidden="1"/>
    </xf>
    <xf numFmtId="166" fontId="0" fillId="7" borderId="2" xfId="0" applyNumberFormat="1" applyFill="1" applyBorder="1" applyProtection="1">
      <protection hidden="1"/>
    </xf>
    <xf numFmtId="0" fontId="0" fillId="7" borderId="0" xfId="0" applyFill="1" applyBorder="1" applyProtection="1">
      <protection hidden="1"/>
    </xf>
    <xf numFmtId="166" fontId="0" fillId="7" borderId="3" xfId="0" applyNumberFormat="1" applyFill="1" applyBorder="1" applyProtection="1">
      <protection hidden="1"/>
    </xf>
    <xf numFmtId="166" fontId="0" fillId="7" borderId="0" xfId="0" applyNumberFormat="1" applyFill="1" applyBorder="1" applyProtection="1">
      <protection hidden="1"/>
    </xf>
    <xf numFmtId="166" fontId="0" fillId="3" borderId="10" xfId="0" applyNumberFormat="1" applyFill="1" applyBorder="1" applyProtection="1">
      <protection hidden="1"/>
    </xf>
    <xf numFmtId="165" fontId="0" fillId="3" borderId="2" xfId="0" applyNumberFormat="1" applyFill="1" applyBorder="1" applyProtection="1">
      <protection hidden="1"/>
    </xf>
    <xf numFmtId="166" fontId="0" fillId="0" borderId="31" xfId="0" applyNumberFormat="1" applyFill="1" applyBorder="1" applyAlignment="1" applyProtection="1">
      <alignment horizontal="left" indent="3"/>
      <protection hidden="1"/>
    </xf>
    <xf numFmtId="165" fontId="0" fillId="0" borderId="31" xfId="0" applyNumberFormat="1" applyFill="1" applyBorder="1" applyAlignment="1" applyProtection="1">
      <alignment horizontal="left" indent="3"/>
      <protection hidden="1"/>
    </xf>
    <xf numFmtId="0" fontId="19" fillId="2" borderId="0" xfId="0" applyFont="1" applyFill="1" applyBorder="1" applyAlignment="1" applyProtection="1">
      <alignment horizontal="left" vertical="center" wrapText="1"/>
      <protection hidden="1"/>
    </xf>
    <xf numFmtId="0" fontId="4" fillId="5"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protection hidden="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42"/>
  <sheetViews>
    <sheetView showGridLines="0" tabSelected="1" zoomScale="90" zoomScaleNormal="90" zoomScaleSheetLayoutView="100" workbookViewId="0">
      <selection activeCell="D24" sqref="D24"/>
    </sheetView>
  </sheetViews>
  <sheetFormatPr baseColWidth="10" defaultRowHeight="12.75" x14ac:dyDescent="0.2"/>
  <cols>
    <col min="1" max="2" width="4.140625" style="12" customWidth="1"/>
    <col min="3" max="3" width="22.7109375" style="12" bestFit="1" customWidth="1"/>
    <col min="4" max="6" width="15.85546875" style="12" customWidth="1"/>
    <col min="7" max="7" width="4" style="12" customWidth="1"/>
    <col min="8" max="8" width="15.85546875" style="12" customWidth="1"/>
    <col min="9" max="9" width="12.7109375" style="12" customWidth="1"/>
    <col min="10" max="10" width="4.28515625" style="12" customWidth="1"/>
    <col min="11" max="12" width="1.85546875" style="12" customWidth="1"/>
    <col min="13" max="13" width="0" style="12" hidden="1" customWidth="1"/>
    <col min="14" max="14" width="22.7109375" style="12" customWidth="1"/>
    <col min="15" max="17" width="15.7109375" style="12" customWidth="1"/>
    <col min="18" max="16384" width="11.42578125" style="12"/>
  </cols>
  <sheetData>
    <row r="1" spans="1:13" ht="18" x14ac:dyDescent="0.25">
      <c r="B1" s="87" t="s">
        <v>60</v>
      </c>
      <c r="C1" s="88"/>
      <c r="D1" s="88"/>
      <c r="E1" s="88"/>
      <c r="F1" s="88"/>
      <c r="G1" s="88"/>
      <c r="H1" s="88"/>
      <c r="I1" s="88"/>
      <c r="J1" s="88"/>
    </row>
    <row r="2" spans="1:13" ht="18" x14ac:dyDescent="0.25">
      <c r="B2" s="89"/>
      <c r="C2" s="39"/>
      <c r="D2" s="39"/>
      <c r="E2" s="39"/>
      <c r="F2" s="39"/>
      <c r="G2" s="39"/>
      <c r="H2" s="39"/>
      <c r="I2" s="39"/>
      <c r="J2" s="39"/>
    </row>
    <row r="3" spans="1:13" ht="70.5" customHeight="1" x14ac:dyDescent="0.2">
      <c r="B3" s="147" t="s">
        <v>59</v>
      </c>
      <c r="C3" s="147"/>
      <c r="D3" s="147"/>
      <c r="E3" s="147"/>
      <c r="F3" s="147"/>
      <c r="G3" s="147"/>
      <c r="H3" s="147"/>
      <c r="I3" s="147"/>
      <c r="J3" s="147"/>
    </row>
    <row r="4" spans="1:13" ht="9.75" customHeight="1" x14ac:dyDescent="0.2">
      <c r="B4" s="103"/>
      <c r="C4" s="103"/>
      <c r="D4" s="103"/>
      <c r="E4" s="103"/>
      <c r="F4" s="103"/>
      <c r="G4" s="108"/>
      <c r="H4" s="103"/>
      <c r="I4" s="103"/>
      <c r="J4" s="103"/>
    </row>
    <row r="5" spans="1:13" ht="20.25" customHeight="1" x14ac:dyDescent="0.2">
      <c r="B5" s="148" t="s">
        <v>51</v>
      </c>
      <c r="C5" s="148"/>
      <c r="D5" s="148"/>
      <c r="E5" s="148"/>
      <c r="F5" s="148"/>
      <c r="G5" s="148"/>
      <c r="H5" s="148"/>
      <c r="I5" s="148"/>
      <c r="J5" s="148"/>
    </row>
    <row r="6" spans="1:13" ht="5.25" customHeight="1" x14ac:dyDescent="0.2">
      <c r="B6" s="104"/>
      <c r="C6" s="104"/>
      <c r="D6" s="104"/>
      <c r="E6" s="104"/>
      <c r="F6" s="104"/>
      <c r="G6" s="109"/>
    </row>
    <row r="7" spans="1:13" ht="87" customHeight="1" x14ac:dyDescent="0.2">
      <c r="B7" s="147" t="s">
        <v>52</v>
      </c>
      <c r="C7" s="147"/>
      <c r="D7" s="147"/>
      <c r="E7" s="147"/>
      <c r="F7" s="147"/>
      <c r="G7" s="147"/>
      <c r="H7" s="147"/>
      <c r="I7" s="147"/>
      <c r="J7" s="147"/>
      <c r="L7" s="9"/>
    </row>
    <row r="8" spans="1:13" ht="13.5" thickBot="1" x14ac:dyDescent="0.25">
      <c r="L8" s="9"/>
    </row>
    <row r="9" spans="1:13" x14ac:dyDescent="0.2">
      <c r="B9" s="35"/>
      <c r="C9" s="36"/>
      <c r="D9" s="36"/>
      <c r="E9" s="36"/>
      <c r="F9" s="36"/>
      <c r="G9" s="36"/>
      <c r="H9" s="36"/>
      <c r="I9" s="36"/>
      <c r="J9" s="37"/>
      <c r="L9" s="97"/>
    </row>
    <row r="10" spans="1:13" x14ac:dyDescent="0.2">
      <c r="A10" s="41"/>
      <c r="B10" s="42"/>
      <c r="C10" s="9"/>
      <c r="D10" s="9"/>
      <c r="E10" s="9"/>
      <c r="F10" s="9"/>
      <c r="G10" s="9"/>
      <c r="H10" s="9"/>
      <c r="I10" s="9"/>
      <c r="J10" s="40"/>
      <c r="L10" s="97"/>
    </row>
    <row r="11" spans="1:13" ht="15" x14ac:dyDescent="0.25">
      <c r="A11" s="41"/>
      <c r="B11" s="42"/>
      <c r="C11" s="149" t="s">
        <v>44</v>
      </c>
      <c r="D11" s="149"/>
      <c r="E11" s="43"/>
      <c r="F11" s="43"/>
      <c r="G11" s="43"/>
      <c r="H11" s="44" t="s">
        <v>53</v>
      </c>
      <c r="I11" s="39"/>
      <c r="J11" s="40"/>
      <c r="L11" s="9"/>
    </row>
    <row r="12" spans="1:13" ht="13.5" thickBot="1" x14ac:dyDescent="0.25">
      <c r="A12" s="45"/>
      <c r="B12" s="46"/>
      <c r="C12" s="43"/>
      <c r="D12" s="43"/>
      <c r="E12" s="43"/>
      <c r="F12" s="39"/>
      <c r="G12" s="39"/>
      <c r="H12" s="43"/>
      <c r="I12" s="39"/>
      <c r="J12" s="40"/>
      <c r="L12" s="9"/>
    </row>
    <row r="13" spans="1:13" ht="13.5" thickBot="1" x14ac:dyDescent="0.25">
      <c r="A13" s="45"/>
      <c r="B13" s="46"/>
      <c r="C13" s="43"/>
      <c r="D13" s="47" t="s">
        <v>20</v>
      </c>
      <c r="E13" s="48" t="s">
        <v>37</v>
      </c>
      <c r="G13" s="49"/>
      <c r="H13" s="50" t="s">
        <v>23</v>
      </c>
      <c r="I13" s="39"/>
      <c r="J13" s="40"/>
      <c r="M13" s="98" t="s">
        <v>36</v>
      </c>
    </row>
    <row r="14" spans="1:13" ht="13.5" thickBot="1" x14ac:dyDescent="0.25">
      <c r="A14" s="51"/>
      <c r="B14" s="52"/>
      <c r="C14" s="53" t="s">
        <v>12</v>
      </c>
      <c r="D14" s="54"/>
      <c r="E14" s="54"/>
      <c r="G14" s="54"/>
      <c r="H14" s="55"/>
      <c r="I14" s="39"/>
      <c r="J14" s="40"/>
    </row>
    <row r="15" spans="1:13" x14ac:dyDescent="0.2">
      <c r="A15" s="56"/>
      <c r="B15" s="57"/>
      <c r="C15" s="116" t="s">
        <v>5</v>
      </c>
      <c r="D15" s="105"/>
      <c r="E15" s="105"/>
      <c r="G15" s="110"/>
      <c r="H15" s="90" t="str">
        <f>IF(D15&lt;&gt;"",D15/Inputs!C6,IF(E15&lt;&gt;"",E15*1000/Inputs!G6,""))</f>
        <v/>
      </c>
      <c r="I15" s="39"/>
      <c r="J15" s="40"/>
      <c r="M15" s="99" t="str">
        <f>IF(COUNTIF($D15:$E15,"&gt;0")&gt;1,"NUR EIN FELD AUSFÜLLEN!","OK")</f>
        <v>OK</v>
      </c>
    </row>
    <row r="16" spans="1:13" x14ac:dyDescent="0.2">
      <c r="A16" s="59"/>
      <c r="B16" s="60"/>
      <c r="C16" s="116" t="s">
        <v>10</v>
      </c>
      <c r="D16" s="106"/>
      <c r="E16" s="106"/>
      <c r="G16" s="110"/>
      <c r="H16" s="91" t="str">
        <f>IF(D16&lt;&gt;"",D16/Inputs!C7,IF(E16&lt;&gt;"",E16*1000/Inputs!G7,""))</f>
        <v/>
      </c>
      <c r="I16" s="39"/>
      <c r="J16" s="40"/>
      <c r="M16" s="100" t="str">
        <f>IF(COUNTIF($D16:$E16,"&gt;0")&gt;1,"NUR EIN FELD AUSFÜLLEN!","OK")</f>
        <v>OK</v>
      </c>
    </row>
    <row r="17" spans="1:17" ht="13.5" thickBot="1" x14ac:dyDescent="0.25">
      <c r="A17" s="59"/>
      <c r="B17" s="60"/>
      <c r="C17" s="117" t="s">
        <v>11</v>
      </c>
      <c r="D17" s="107"/>
      <c r="E17" s="107"/>
      <c r="G17" s="110"/>
      <c r="H17" s="92" t="str">
        <f>IF(D17&lt;&gt;"",D17/Inputs!C8,IF(E17&lt;&gt;"",E17*1000/Inputs!G8,""))</f>
        <v/>
      </c>
      <c r="I17" s="39"/>
      <c r="J17" s="40"/>
      <c r="M17" s="101" t="str">
        <f>IF(COUNTIF($D17:$E17,"&gt;0")&gt;1,"NUR EIN FELD AUSFÜLLEN!","OK")</f>
        <v>OK</v>
      </c>
      <c r="O17" s="96"/>
      <c r="P17" s="96"/>
    </row>
    <row r="18" spans="1:17" x14ac:dyDescent="0.2">
      <c r="A18" s="59"/>
      <c r="B18" s="60"/>
      <c r="C18" s="61"/>
      <c r="D18" s="65"/>
      <c r="E18" s="65"/>
      <c r="F18" s="65"/>
      <c r="G18" s="65"/>
      <c r="H18" s="58"/>
      <c r="I18" s="39"/>
      <c r="J18" s="40"/>
      <c r="M18" s="97"/>
    </row>
    <row r="19" spans="1:17" ht="30.75" thickBot="1" x14ac:dyDescent="0.25">
      <c r="A19" s="45"/>
      <c r="B19" s="60"/>
      <c r="C19" s="39"/>
      <c r="D19" s="39"/>
      <c r="E19" s="39"/>
      <c r="F19" s="39"/>
      <c r="G19" s="39"/>
      <c r="H19" s="39"/>
      <c r="I19" s="39"/>
      <c r="J19" s="40"/>
      <c r="N19" s="123" t="s">
        <v>46</v>
      </c>
      <c r="O19" s="122"/>
      <c r="P19" s="122"/>
    </row>
    <row r="20" spans="1:17" ht="26.25" thickBot="1" x14ac:dyDescent="0.3">
      <c r="A20" s="45"/>
      <c r="B20" s="60"/>
      <c r="C20" s="149" t="s">
        <v>45</v>
      </c>
      <c r="D20" s="149"/>
      <c r="E20" s="58"/>
      <c r="F20" s="58"/>
      <c r="G20" s="58"/>
      <c r="H20" s="44" t="s">
        <v>54</v>
      </c>
      <c r="I20" s="39"/>
      <c r="J20" s="40"/>
      <c r="N20" s="121"/>
      <c r="O20" s="113" t="s">
        <v>13</v>
      </c>
      <c r="P20" s="113" t="s">
        <v>14</v>
      </c>
      <c r="Q20" s="114" t="s">
        <v>21</v>
      </c>
    </row>
    <row r="21" spans="1:17" ht="15.75" thickBot="1" x14ac:dyDescent="0.3">
      <c r="A21" s="51"/>
      <c r="B21" s="46"/>
      <c r="C21" s="44"/>
      <c r="D21" s="58"/>
      <c r="E21" s="58"/>
      <c r="F21" s="58"/>
      <c r="G21" s="58"/>
      <c r="H21" s="44"/>
      <c r="I21" s="39"/>
      <c r="J21" s="40"/>
      <c r="N21" s="93" t="str">
        <f>C15</f>
        <v>Heizöl extraleicht</v>
      </c>
      <c r="O21" s="145">
        <f>Inputs!C6</f>
        <v>0.83899999999999997</v>
      </c>
      <c r="P21" s="146">
        <f>Inputs!E6</f>
        <v>42.9</v>
      </c>
      <c r="Q21" s="145">
        <f>Inputs!F6</f>
        <v>11.916666666666666</v>
      </c>
    </row>
    <row r="22" spans="1:17" ht="14.25" thickBot="1" x14ac:dyDescent="0.25">
      <c r="A22" s="59"/>
      <c r="B22" s="46"/>
      <c r="C22" s="39"/>
      <c r="D22" s="47" t="s">
        <v>23</v>
      </c>
      <c r="E22" s="62" t="s">
        <v>40</v>
      </c>
      <c r="F22" s="48" t="s">
        <v>37</v>
      </c>
      <c r="G22" s="49"/>
      <c r="H22" s="62" t="s">
        <v>20</v>
      </c>
      <c r="I22" s="39"/>
      <c r="J22" s="40"/>
      <c r="M22" s="98" t="s">
        <v>36</v>
      </c>
      <c r="N22" s="94" t="str">
        <f>C16</f>
        <v>Propan verflüssigt</v>
      </c>
      <c r="O22" s="119">
        <f>Inputs!C7</f>
        <v>0.50600000000000001</v>
      </c>
      <c r="P22" s="126">
        <f>Inputs!E7</f>
        <v>46.3</v>
      </c>
      <c r="Q22" s="119">
        <f>Inputs!F7</f>
        <v>12.861111111111111</v>
      </c>
    </row>
    <row r="23" spans="1:17" ht="13.5" thickBot="1" x14ac:dyDescent="0.25">
      <c r="A23" s="59"/>
      <c r="B23" s="52"/>
      <c r="C23" s="53" t="s">
        <v>12</v>
      </c>
      <c r="D23" s="39"/>
      <c r="E23" s="39"/>
      <c r="F23" s="39"/>
      <c r="G23" s="39"/>
      <c r="H23" s="63"/>
      <c r="I23" s="39"/>
      <c r="J23" s="40"/>
      <c r="N23" s="94" t="str">
        <f>C17</f>
        <v>Butan verflüssigt</v>
      </c>
      <c r="O23" s="119">
        <f>Inputs!C8</f>
        <v>0.57799999999999996</v>
      </c>
      <c r="P23" s="126">
        <f>Inputs!E8</f>
        <v>45.7</v>
      </c>
      <c r="Q23" s="119">
        <f>Inputs!F8</f>
        <v>12.694444444444446</v>
      </c>
    </row>
    <row r="24" spans="1:17" x14ac:dyDescent="0.2">
      <c r="B24" s="60"/>
      <c r="C24" s="116" t="s">
        <v>8</v>
      </c>
      <c r="D24" s="105"/>
      <c r="E24" s="102"/>
      <c r="F24" s="105"/>
      <c r="G24" s="110"/>
      <c r="H24" s="90" t="str">
        <f>IF(D24&lt;&gt;"",D24*Inputs!C9,IF(F24&lt;&gt;"",F24*1000/Inputs!F9,""))</f>
        <v/>
      </c>
      <c r="I24" s="39"/>
      <c r="J24" s="40"/>
      <c r="M24" s="99" t="str">
        <f>IF(COUNTIF($D24:$F24,"&gt;0")&gt;1,"NUR EIN FELD AUSFÜLLEN!","OK")</f>
        <v>OK</v>
      </c>
      <c r="N24" s="94" t="str">
        <f>C24</f>
        <v>Heizöl mittel</v>
      </c>
      <c r="O24" s="119">
        <f>Inputs!C9</f>
        <v>0.96</v>
      </c>
      <c r="P24" s="126">
        <f>Inputs!E9</f>
        <v>41.2</v>
      </c>
      <c r="Q24" s="119">
        <f>Inputs!F9</f>
        <v>11.444444444444446</v>
      </c>
    </row>
    <row r="25" spans="1:17" ht="13.5" thickBot="1" x14ac:dyDescent="0.25">
      <c r="B25" s="60"/>
      <c r="C25" s="116" t="s">
        <v>6</v>
      </c>
      <c r="D25" s="107"/>
      <c r="E25" s="102"/>
      <c r="F25" s="106"/>
      <c r="G25" s="110"/>
      <c r="H25" s="91" t="str">
        <f>IF(D25&lt;&gt;"",D25*Inputs!C10,IF(F25&lt;&gt;"",F25*1000/Inputs!F10,""))</f>
        <v/>
      </c>
      <c r="I25" s="39"/>
      <c r="J25" s="40"/>
      <c r="M25" s="100" t="str">
        <f>IF(COUNTIF($D25:$F25,"&gt;0")&gt;1,"NUR EIN FELD AUSFÜLLEN!","OK")</f>
        <v>OK</v>
      </c>
      <c r="N25" s="95" t="str">
        <f>C25</f>
        <v>Heizöl schwer</v>
      </c>
      <c r="O25" s="120">
        <f>Inputs!C10</f>
        <v>0.96</v>
      </c>
      <c r="P25" s="125">
        <f>Inputs!E10</f>
        <v>41.2</v>
      </c>
      <c r="Q25" s="120">
        <f>Inputs!F10</f>
        <v>11.444444444444446</v>
      </c>
    </row>
    <row r="26" spans="1:17" ht="15" thickBot="1" x14ac:dyDescent="0.3">
      <c r="B26" s="38"/>
      <c r="C26" s="117" t="s">
        <v>38</v>
      </c>
      <c r="D26" s="102"/>
      <c r="E26" s="129"/>
      <c r="F26" s="107"/>
      <c r="G26" s="110"/>
      <c r="H26" s="92" t="str">
        <f>IF(D26&lt;&gt;"",D26*Inputs!C11,IF(E26&lt;&gt;"",E26*Inputs!D11,IF(F26&lt;&gt;"",F26*1000/Inputs!L11,"")))</f>
        <v/>
      </c>
      <c r="I26" s="39"/>
      <c r="J26" s="40"/>
      <c r="M26" s="101" t="str">
        <f>IF(COUNTIF($D26:$F26,"&gt;0")&gt;1,"NUR EIN FELD AUSFÜLLEN!","OK")</f>
        <v>OK</v>
      </c>
      <c r="P26" s="127"/>
    </row>
    <row r="27" spans="1:17" ht="33" customHeight="1" thickBot="1" x14ac:dyDescent="0.25">
      <c r="B27" s="38"/>
      <c r="C27" s="118" t="s">
        <v>39</v>
      </c>
      <c r="D27" s="39"/>
      <c r="E27" s="39"/>
      <c r="F27" s="39"/>
      <c r="G27" s="39"/>
      <c r="H27" s="39"/>
      <c r="I27" s="39"/>
      <c r="J27" s="40"/>
      <c r="N27" s="39"/>
      <c r="O27" s="114" t="s">
        <v>41</v>
      </c>
      <c r="P27" s="114" t="s">
        <v>47</v>
      </c>
      <c r="Q27" s="114" t="s">
        <v>43</v>
      </c>
    </row>
    <row r="28" spans="1:17" ht="15.75" customHeight="1" thickBot="1" x14ac:dyDescent="0.25">
      <c r="B28" s="5"/>
      <c r="C28" s="6"/>
      <c r="D28" s="6"/>
      <c r="E28" s="6"/>
      <c r="F28" s="6"/>
      <c r="G28" s="6"/>
      <c r="H28" s="6"/>
      <c r="I28" s="6"/>
      <c r="J28" s="64"/>
      <c r="N28" s="115" t="str">
        <f>C26</f>
        <v>Erdgas gasförmig (Ho)*</v>
      </c>
      <c r="O28" s="120">
        <f>Inputs!D11</f>
        <v>0.77700000000000002</v>
      </c>
      <c r="P28" s="120">
        <f>Inputs!I11</f>
        <v>41.31</v>
      </c>
      <c r="Q28" s="120">
        <f>Inputs!J11</f>
        <v>11.475</v>
      </c>
    </row>
    <row r="34" spans="6:7" ht="50.25" customHeight="1" x14ac:dyDescent="0.2">
      <c r="G34" s="108"/>
    </row>
    <row r="35" spans="6:7" x14ac:dyDescent="0.2">
      <c r="G35" s="111"/>
    </row>
    <row r="36" spans="6:7" x14ac:dyDescent="0.2">
      <c r="G36" s="112"/>
    </row>
    <row r="37" spans="6:7" x14ac:dyDescent="0.2">
      <c r="G37" s="112"/>
    </row>
    <row r="38" spans="6:7" x14ac:dyDescent="0.2">
      <c r="G38" s="112"/>
    </row>
    <row r="39" spans="6:7" x14ac:dyDescent="0.2">
      <c r="G39" s="112"/>
    </row>
    <row r="40" spans="6:7" x14ac:dyDescent="0.2">
      <c r="G40" s="112"/>
    </row>
    <row r="42" spans="6:7" x14ac:dyDescent="0.2">
      <c r="F42" s="108"/>
    </row>
  </sheetData>
  <sheetProtection algorithmName="SHA-512" hashValue="jn9pNB7TEOCcx8M56sHflRaLIqV250tQam1MgBTM7qVOAvqMYYfTI8jrhEaprYD+5CLm8TpvDOW/ho/LaBWEQg==" saltValue="IRZ9PIYW//bfI1yycfmj6g==" spinCount="100000" sheet="1" selectLockedCells="1"/>
  <mergeCells count="5">
    <mergeCell ref="B3:J3"/>
    <mergeCell ref="B5:J5"/>
    <mergeCell ref="C20:D20"/>
    <mergeCell ref="C11:D11"/>
    <mergeCell ref="B7:J7"/>
  </mergeCells>
  <phoneticPr fontId="3" type="noConversion"/>
  <printOptions verticalCentered="1"/>
  <pageMargins left="0.25" right="0.25" top="0.75" bottom="0.75" header="0.3" footer="0.3"/>
  <pageSetup paperSize="9" scale="78" orientation="landscape"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L49"/>
  <sheetViews>
    <sheetView showGridLines="0" zoomScale="85" workbookViewId="0">
      <selection activeCell="H24" sqref="H24"/>
    </sheetView>
  </sheetViews>
  <sheetFormatPr baseColWidth="10" defaultRowHeight="12.75" x14ac:dyDescent="0.2"/>
  <cols>
    <col min="1" max="1" width="2.140625" style="2" customWidth="1"/>
    <col min="2" max="2" width="22" style="3" customWidth="1"/>
    <col min="3" max="3" width="17.85546875" style="2" bestFit="1" customWidth="1"/>
    <col min="4" max="4" width="14.42578125" style="2" bestFit="1" customWidth="1"/>
    <col min="5" max="5" width="17.85546875" style="2" bestFit="1" customWidth="1"/>
    <col min="6" max="6" width="18.28515625" style="2" bestFit="1" customWidth="1"/>
    <col min="7" max="7" width="16.42578125" style="2" bestFit="1" customWidth="1"/>
    <col min="8" max="9" width="18.42578125" style="2" customWidth="1"/>
    <col min="10" max="10" width="20.42578125" style="2" bestFit="1" customWidth="1"/>
    <col min="11" max="11" width="18.5703125" style="2" bestFit="1" customWidth="1"/>
    <col min="12" max="12" width="20" style="2" bestFit="1" customWidth="1"/>
    <col min="13" max="13" width="2.140625" style="2" customWidth="1"/>
    <col min="14" max="16" width="11.42578125" style="2"/>
    <col min="17" max="17" width="1.85546875" style="2" customWidth="1"/>
    <col min="18" max="16384" width="11.42578125" style="2"/>
  </cols>
  <sheetData>
    <row r="2" spans="2:12" ht="15.75" x14ac:dyDescent="0.25">
      <c r="B2" s="1" t="s">
        <v>58</v>
      </c>
    </row>
    <row r="3" spans="2:12" ht="13.5" thickBot="1" x14ac:dyDescent="0.25"/>
    <row r="4" spans="2:12" s="4" customFormat="1" ht="25.5" x14ac:dyDescent="0.2">
      <c r="C4" s="67" t="s">
        <v>13</v>
      </c>
      <c r="D4" s="68" t="s">
        <v>42</v>
      </c>
      <c r="E4" s="74" t="s">
        <v>14</v>
      </c>
      <c r="F4" s="74" t="s">
        <v>21</v>
      </c>
      <c r="G4" s="74" t="s">
        <v>22</v>
      </c>
      <c r="H4" s="74" t="s">
        <v>28</v>
      </c>
      <c r="I4" s="68" t="s">
        <v>47</v>
      </c>
      <c r="J4" s="68" t="s">
        <v>43</v>
      </c>
      <c r="K4" s="68" t="s">
        <v>24</v>
      </c>
      <c r="L4" s="71" t="s">
        <v>25</v>
      </c>
    </row>
    <row r="5" spans="2:12" ht="16.5" thickBot="1" x14ac:dyDescent="0.25">
      <c r="C5" s="69"/>
      <c r="D5" s="70"/>
      <c r="E5" s="75" t="s">
        <v>17</v>
      </c>
      <c r="F5" s="75" t="s">
        <v>17</v>
      </c>
      <c r="G5" s="75" t="s">
        <v>17</v>
      </c>
      <c r="H5" s="75" t="s">
        <v>17</v>
      </c>
      <c r="I5" s="72" t="s">
        <v>18</v>
      </c>
      <c r="J5" s="72" t="s">
        <v>18</v>
      </c>
      <c r="K5" s="72" t="s">
        <v>18</v>
      </c>
      <c r="L5" s="73" t="s">
        <v>18</v>
      </c>
    </row>
    <row r="6" spans="2:12" x14ac:dyDescent="0.2">
      <c r="B6" s="128" t="s">
        <v>7</v>
      </c>
      <c r="C6" s="141">
        <v>0.83899999999999997</v>
      </c>
      <c r="D6" s="77" t="s">
        <v>19</v>
      </c>
      <c r="E6" s="140">
        <v>42.9</v>
      </c>
      <c r="F6" s="133">
        <f>E6*$E$26</f>
        <v>11.916666666666666</v>
      </c>
      <c r="G6" s="11">
        <f>F6*C6</f>
        <v>9.9980833333333319</v>
      </c>
      <c r="H6" s="11">
        <f>F6*C6*1000</f>
        <v>9998.0833333333321</v>
      </c>
      <c r="I6" s="78"/>
      <c r="J6" s="78" t="s">
        <v>19</v>
      </c>
      <c r="K6" s="78"/>
      <c r="L6" s="79"/>
    </row>
    <row r="7" spans="2:12" x14ac:dyDescent="0.2">
      <c r="B7" s="10" t="s">
        <v>10</v>
      </c>
      <c r="C7" s="141">
        <v>0.50600000000000001</v>
      </c>
      <c r="D7" s="77" t="s">
        <v>19</v>
      </c>
      <c r="E7" s="140">
        <v>46.3</v>
      </c>
      <c r="F7" s="133">
        <f>E7*$E$26</f>
        <v>12.861111111111111</v>
      </c>
      <c r="G7" s="11">
        <f>F7*C7</f>
        <v>6.5077222222222222</v>
      </c>
      <c r="H7" s="11">
        <f>F7*C7*1000</f>
        <v>6507.7222222222226</v>
      </c>
      <c r="I7" s="78"/>
      <c r="J7" s="78" t="s">
        <v>19</v>
      </c>
      <c r="K7" s="78"/>
      <c r="L7" s="79"/>
    </row>
    <row r="8" spans="2:12" x14ac:dyDescent="0.2">
      <c r="B8" s="10" t="s">
        <v>11</v>
      </c>
      <c r="C8" s="141">
        <v>0.57799999999999996</v>
      </c>
      <c r="D8" s="77" t="s">
        <v>19</v>
      </c>
      <c r="E8" s="140">
        <v>45.7</v>
      </c>
      <c r="F8" s="133">
        <f>E8*$E$26</f>
        <v>12.694444444444446</v>
      </c>
      <c r="G8" s="11">
        <f>F8*C8</f>
        <v>7.3373888888888894</v>
      </c>
      <c r="H8" s="11">
        <f>F8*C8*1000</f>
        <v>7337.3888888888896</v>
      </c>
      <c r="I8" s="78"/>
      <c r="J8" s="78" t="s">
        <v>19</v>
      </c>
      <c r="K8" s="78"/>
      <c r="L8" s="79"/>
    </row>
    <row r="9" spans="2:12" s="12" customFormat="1" x14ac:dyDescent="0.2">
      <c r="B9" s="10" t="s">
        <v>8</v>
      </c>
      <c r="C9" s="141">
        <v>0.96</v>
      </c>
      <c r="D9" s="77" t="s">
        <v>19</v>
      </c>
      <c r="E9" s="140">
        <v>41.2</v>
      </c>
      <c r="F9" s="133">
        <f>E9*$E$26</f>
        <v>11.444444444444446</v>
      </c>
      <c r="G9" s="11">
        <f>F9*C9</f>
        <v>10.986666666666668</v>
      </c>
      <c r="H9" s="11">
        <f>F9*C9*1000</f>
        <v>10986.666666666668</v>
      </c>
      <c r="I9" s="78"/>
      <c r="J9" s="78" t="s">
        <v>19</v>
      </c>
      <c r="K9" s="78"/>
      <c r="L9" s="79"/>
    </row>
    <row r="10" spans="2:12" x14ac:dyDescent="0.2">
      <c r="B10" s="10" t="s">
        <v>6</v>
      </c>
      <c r="C10" s="141">
        <v>0.96</v>
      </c>
      <c r="D10" s="77" t="s">
        <v>19</v>
      </c>
      <c r="E10" s="140">
        <v>41.2</v>
      </c>
      <c r="F10" s="133">
        <f>E10*$E$26</f>
        <v>11.444444444444446</v>
      </c>
      <c r="G10" s="11">
        <f>F10*C10</f>
        <v>10.986666666666668</v>
      </c>
      <c r="H10" s="11">
        <f>F10*C10*1000</f>
        <v>10986.666666666668</v>
      </c>
      <c r="I10" s="78"/>
      <c r="J10" s="78" t="s">
        <v>19</v>
      </c>
      <c r="K10" s="78"/>
      <c r="L10" s="79"/>
    </row>
    <row r="11" spans="2:12" ht="13.5" thickBot="1" x14ac:dyDescent="0.25">
      <c r="B11" s="13" t="s">
        <v>9</v>
      </c>
      <c r="C11" s="132">
        <f>D11/1000</f>
        <v>7.7700000000000002E-4</v>
      </c>
      <c r="D11" s="139">
        <v>0.77700000000000002</v>
      </c>
      <c r="E11" s="144">
        <f>ROUND(((I13/D11)*0.9),1)</f>
        <v>47.8</v>
      </c>
      <c r="F11" s="130">
        <f>ROUND(E11*$E$26,3)</f>
        <v>13.278</v>
      </c>
      <c r="G11" s="131">
        <f>H11/1000</f>
        <v>1.0317E-2</v>
      </c>
      <c r="H11" s="130">
        <f>ROUND(F11*D11,3)</f>
        <v>10.317</v>
      </c>
      <c r="I11" s="130">
        <f>I13</f>
        <v>41.31</v>
      </c>
      <c r="J11" s="130">
        <f>ROUND(I11*E26,3)</f>
        <v>11.475</v>
      </c>
      <c r="K11" s="131">
        <f>J11/1000</f>
        <v>1.1474999999999999E-2</v>
      </c>
      <c r="L11" s="143">
        <f>J11/D11</f>
        <v>14.768339768339768</v>
      </c>
    </row>
    <row r="12" spans="2:12" x14ac:dyDescent="0.2">
      <c r="B12" s="14"/>
      <c r="H12" s="66"/>
      <c r="I12" s="66"/>
    </row>
    <row r="13" spans="2:12" ht="38.25" x14ac:dyDescent="0.2">
      <c r="B13" s="14"/>
      <c r="H13" s="135" t="s">
        <v>57</v>
      </c>
      <c r="I13" s="136">
        <f>ROUND(J14/E26,3)</f>
        <v>41.31</v>
      </c>
      <c r="J13" s="134"/>
    </row>
    <row r="14" spans="2:12" ht="38.25" x14ac:dyDescent="0.2">
      <c r="B14" s="14"/>
      <c r="H14" s="134"/>
      <c r="I14" s="137" t="s">
        <v>56</v>
      </c>
      <c r="J14" s="138">
        <v>11.475</v>
      </c>
    </row>
    <row r="15" spans="2:12" x14ac:dyDescent="0.2">
      <c r="B15" s="14"/>
      <c r="J15" s="124" t="s">
        <v>49</v>
      </c>
    </row>
    <row r="16" spans="2:12" x14ac:dyDescent="0.2">
      <c r="B16" s="14"/>
    </row>
    <row r="17" spans="2:10" x14ac:dyDescent="0.2">
      <c r="B17" s="14"/>
      <c r="J17" s="2" t="s">
        <v>50</v>
      </c>
    </row>
    <row r="18" spans="2:10" x14ac:dyDescent="0.2">
      <c r="B18" s="14"/>
      <c r="J18" s="2" t="s">
        <v>55</v>
      </c>
    </row>
    <row r="19" spans="2:10" x14ac:dyDescent="0.2">
      <c r="B19" s="14"/>
    </row>
    <row r="20" spans="2:10" x14ac:dyDescent="0.2">
      <c r="B20" s="14"/>
    </row>
    <row r="21" spans="2:10" ht="13.5" thickBot="1" x14ac:dyDescent="0.25">
      <c r="B21" s="14"/>
    </row>
    <row r="22" spans="2:10" ht="13.5" thickBot="1" x14ac:dyDescent="0.25">
      <c r="B22" s="142" t="s">
        <v>26</v>
      </c>
      <c r="D22" s="15" t="s">
        <v>1</v>
      </c>
      <c r="E22" s="16" t="s">
        <v>3</v>
      </c>
    </row>
    <row r="23" spans="2:10" ht="13.5" thickBot="1" x14ac:dyDescent="0.25">
      <c r="B23" s="11" t="s">
        <v>27</v>
      </c>
      <c r="D23" s="17">
        <v>1</v>
      </c>
      <c r="E23" s="18">
        <v>3.6</v>
      </c>
    </row>
    <row r="24" spans="2:10" ht="13.5" thickBot="1" x14ac:dyDescent="0.25">
      <c r="B24" s="14"/>
    </row>
    <row r="25" spans="2:10" ht="13.5" thickBot="1" x14ac:dyDescent="0.25">
      <c r="B25" s="14"/>
      <c r="D25" s="19" t="s">
        <v>3</v>
      </c>
      <c r="E25" s="20" t="s">
        <v>1</v>
      </c>
      <c r="F25" s="20" t="s">
        <v>48</v>
      </c>
    </row>
    <row r="26" spans="2:10" ht="13.5" thickBot="1" x14ac:dyDescent="0.25">
      <c r="B26" s="14"/>
      <c r="D26" s="21">
        <v>1</v>
      </c>
      <c r="E26" s="22">
        <f>1/3.6</f>
        <v>0.27777777777777779</v>
      </c>
      <c r="F26" s="22">
        <f>E26/1000</f>
        <v>2.7777777777777778E-4</v>
      </c>
    </row>
    <row r="27" spans="2:10" ht="13.5" thickBot="1" x14ac:dyDescent="0.25">
      <c r="B27" s="14"/>
    </row>
    <row r="28" spans="2:10" ht="15" thickBot="1" x14ac:dyDescent="0.25">
      <c r="B28" s="14"/>
      <c r="D28" s="23" t="s">
        <v>2</v>
      </c>
      <c r="E28" s="24" t="s">
        <v>15</v>
      </c>
      <c r="F28" s="25" t="s">
        <v>0</v>
      </c>
    </row>
    <row r="29" spans="2:10" x14ac:dyDescent="0.2">
      <c r="B29" s="14"/>
      <c r="D29" s="26"/>
      <c r="E29" s="27"/>
      <c r="F29" s="28"/>
    </row>
    <row r="30" spans="2:10" x14ac:dyDescent="0.2">
      <c r="B30" s="14"/>
      <c r="D30" s="29">
        <f>1/1000</f>
        <v>1E-3</v>
      </c>
      <c r="E30" s="30">
        <v>1</v>
      </c>
      <c r="F30" s="31">
        <v>1</v>
      </c>
    </row>
    <row r="31" spans="2:10" ht="13.5" thickBot="1" x14ac:dyDescent="0.25">
      <c r="B31" s="14"/>
      <c r="D31" s="32">
        <v>1</v>
      </c>
      <c r="E31" s="33">
        <v>1000</v>
      </c>
      <c r="F31" s="34">
        <v>1000</v>
      </c>
    </row>
    <row r="32" spans="2:10" ht="13.5" thickBot="1" x14ac:dyDescent="0.25">
      <c r="B32" s="14"/>
    </row>
    <row r="33" spans="2:10" ht="13.5" thickBot="1" x14ac:dyDescent="0.25">
      <c r="B33" s="14"/>
      <c r="D33" s="23" t="s">
        <v>16</v>
      </c>
      <c r="E33" s="25" t="s">
        <v>4</v>
      </c>
    </row>
    <row r="34" spans="2:10" x14ac:dyDescent="0.2">
      <c r="B34" s="14"/>
      <c r="D34" s="26"/>
      <c r="E34" s="28"/>
    </row>
    <row r="35" spans="2:10" ht="13.5" thickBot="1" x14ac:dyDescent="0.25">
      <c r="B35" s="14"/>
      <c r="D35" s="32">
        <v>1</v>
      </c>
      <c r="E35" s="34">
        <v>1</v>
      </c>
    </row>
    <row r="36" spans="2:10" x14ac:dyDescent="0.2">
      <c r="B36" s="14"/>
      <c r="J36" s="66"/>
    </row>
    <row r="37" spans="2:10" x14ac:dyDescent="0.2">
      <c r="B37" s="14"/>
      <c r="J37" s="66"/>
    </row>
    <row r="38" spans="2:10" ht="13.5" thickBot="1" x14ac:dyDescent="0.25"/>
    <row r="39" spans="2:10" ht="16.5" thickBot="1" x14ac:dyDescent="0.3">
      <c r="D39" s="86" t="s">
        <v>33</v>
      </c>
      <c r="E39" s="85"/>
      <c r="F39" s="18"/>
    </row>
    <row r="40" spans="2:10" x14ac:dyDescent="0.2">
      <c r="D40" s="80"/>
      <c r="E40" s="81"/>
      <c r="F40" s="82"/>
    </row>
    <row r="41" spans="2:10" ht="15" x14ac:dyDescent="0.2">
      <c r="D41" s="7"/>
      <c r="E41" s="83" t="s">
        <v>29</v>
      </c>
      <c r="F41" s="76"/>
    </row>
    <row r="42" spans="2:10" ht="15" x14ac:dyDescent="0.2">
      <c r="D42" s="7"/>
      <c r="E42" s="83" t="s">
        <v>30</v>
      </c>
      <c r="F42" s="76"/>
    </row>
    <row r="43" spans="2:10" x14ac:dyDescent="0.2">
      <c r="D43" s="7"/>
      <c r="E43" s="8"/>
      <c r="F43" s="76"/>
    </row>
    <row r="44" spans="2:10" ht="15" x14ac:dyDescent="0.2">
      <c r="D44" s="7"/>
      <c r="E44" s="83" t="s">
        <v>31</v>
      </c>
      <c r="F44" s="76"/>
    </row>
    <row r="45" spans="2:10" ht="15" x14ac:dyDescent="0.2">
      <c r="D45" s="7"/>
      <c r="E45" s="83" t="s">
        <v>32</v>
      </c>
      <c r="F45" s="76"/>
    </row>
    <row r="46" spans="2:10" x14ac:dyDescent="0.2">
      <c r="D46" s="7"/>
      <c r="E46" s="8"/>
      <c r="F46" s="76"/>
    </row>
    <row r="47" spans="2:10" ht="15" x14ac:dyDescent="0.2">
      <c r="D47" s="7"/>
      <c r="E47" s="83" t="s">
        <v>34</v>
      </c>
      <c r="F47" s="76"/>
    </row>
    <row r="48" spans="2:10" ht="15" x14ac:dyDescent="0.2">
      <c r="D48" s="7"/>
      <c r="E48" s="83" t="s">
        <v>35</v>
      </c>
      <c r="F48" s="76"/>
    </row>
    <row r="49" spans="4:6" ht="13.5" thickBot="1" x14ac:dyDescent="0.25">
      <c r="D49" s="21"/>
      <c r="E49" s="84"/>
      <c r="F49" s="22"/>
    </row>
  </sheetData>
  <phoneticPr fontId="3" type="noConversion"/>
  <pageMargins left="0.78740157499999996" right="0.78740157499999996" top="0.984251969" bottom="0.984251969" header="0.4921259845" footer="0.4921259845"/>
  <pageSetup paperSize="9" orientation="portrait" r:id="rId1"/>
  <headerFooter alignWithMargins="0"/>
  <customProperties>
    <customPr name="EpmWorksheetKeyString_GUID" r:id="rId2"/>
  </customProperties>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22</vt:i4>
      </vt:variant>
    </vt:vector>
  </HeadingPairs>
  <TitlesOfParts>
    <vt:vector size="24" baseType="lpstr">
      <vt:lpstr>Umrechnungshilfe</vt:lpstr>
      <vt:lpstr>Inputs</vt:lpstr>
      <vt:lpstr>Butan_kg</vt:lpstr>
      <vt:lpstr>Butan_l</vt:lpstr>
      <vt:lpstr>Butan_MWh</vt:lpstr>
      <vt:lpstr>Umrechnungshilfe!Druckbereich</vt:lpstr>
      <vt:lpstr>Erdgas_kg</vt:lpstr>
      <vt:lpstr>Erdgas_kWh</vt:lpstr>
      <vt:lpstr>Erdgas_l</vt:lpstr>
      <vt:lpstr>Erdgas_MWh</vt:lpstr>
      <vt:lpstr>HeizEL_kg</vt:lpstr>
      <vt:lpstr>HeizEL_l</vt:lpstr>
      <vt:lpstr>HeizEL_MWh</vt:lpstr>
      <vt:lpstr>HeizM_kg</vt:lpstr>
      <vt:lpstr>HeizM_kWh</vt:lpstr>
      <vt:lpstr>HeizM_l</vt:lpstr>
      <vt:lpstr>HeizM_MWh</vt:lpstr>
      <vt:lpstr>HeizS_kg</vt:lpstr>
      <vt:lpstr>HeizS_kWh</vt:lpstr>
      <vt:lpstr>HeizS_l</vt:lpstr>
      <vt:lpstr>HeizS_MWh</vt:lpstr>
      <vt:lpstr>Propan_kg</vt:lpstr>
      <vt:lpstr>Propan_l</vt:lpstr>
      <vt:lpstr>Propan_MWh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Regine BAFU</dc:creator>
  <cp:lastModifiedBy>von Riedmatten Caroline BAZG</cp:lastModifiedBy>
  <cp:lastPrinted>2016-12-13T09:04:52Z</cp:lastPrinted>
  <dcterms:created xsi:type="dcterms:W3CDTF">1996-10-14T23:33:28Z</dcterms:created>
  <dcterms:modified xsi:type="dcterms:W3CDTF">2023-07-19T07:33:07Z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COO.2002.100.7.7858921</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ies>
</file>